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vpsignorello-my.sharepoint.com/personal/signorello_vpsignorello_onmicrosoft_com/Documents/STUDIO SIGNORELLO/INTERNET E SITO/2025 SITO VITOSIGNORELLO.IT/51655/site/doc/"/>
    </mc:Choice>
  </mc:AlternateContent>
  <xr:revisionPtr revIDLastSave="0" documentId="8_{A9D9AC1A-6DE4-4510-BC0C-47ACB01276CD}" xr6:coauthVersionLast="47" xr6:coauthVersionMax="47" xr10:uidLastSave="{00000000-0000-0000-0000-000000000000}"/>
  <bookViews>
    <workbookView xWindow="-28920" yWindow="-120" windowWidth="29040" windowHeight="15720" xr2:uid="{00000000-000D-0000-FFFF-FFFF00000000}"/>
  </bookViews>
  <sheets>
    <sheet name="Istruzioni" sheetId="6" r:id="rId1"/>
    <sheet name="Premessa" sheetId="1" r:id="rId2"/>
    <sheet name="A Eventi sentinella" sheetId="2" r:id="rId3"/>
    <sheet name="B Contenuto Lavoro" sheetId="4" r:id="rId4"/>
    <sheet name="C Contesto Lavoro" sheetId="3" r:id="rId5"/>
    <sheet name="Rischio" sheetId="5" r:id="rId6"/>
  </sheets>
  <definedNames>
    <definedName name="_xlnm.Print_Area" localSheetId="0">Istruzioni!$A$4:$G$50</definedName>
    <definedName name="_xlnm.Print_Area" localSheetId="1">Premessa!$A$1:$C$29</definedName>
    <definedName name="SN">Premessa!$I$3:$I$4</definedName>
    <definedName name="valutazione">Premessa!$I$10:$I$11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2" l="1"/>
  <c r="D53" i="3"/>
  <c r="D51" i="3"/>
  <c r="D27" i="3"/>
  <c r="D23" i="3"/>
  <c r="D25" i="3"/>
  <c r="D21" i="3"/>
  <c r="D19" i="3"/>
  <c r="D17" i="3"/>
  <c r="D15" i="3"/>
  <c r="D13" i="3"/>
  <c r="D90" i="3"/>
  <c r="D91" i="3"/>
  <c r="D92" i="3"/>
  <c r="D89" i="3"/>
  <c r="D79" i="3"/>
  <c r="D77" i="3"/>
  <c r="D67" i="3"/>
  <c r="D65" i="3"/>
  <c r="D63" i="3"/>
  <c r="D49" i="3"/>
  <c r="D37" i="3"/>
  <c r="D35" i="3"/>
  <c r="D11" i="3"/>
  <c r="D9" i="3"/>
  <c r="D7" i="3"/>
  <c r="D81" i="3"/>
  <c r="D69" i="3"/>
  <c r="D61" i="3"/>
  <c r="D41" i="3"/>
  <c r="D39" i="3"/>
  <c r="D7" i="4"/>
  <c r="D88" i="4"/>
  <c r="D56" i="4"/>
  <c r="D48" i="4"/>
  <c r="D46" i="4"/>
  <c r="D40" i="4"/>
  <c r="D27" i="4"/>
  <c r="D23" i="4"/>
  <c r="D19" i="4"/>
  <c r="D15" i="4"/>
  <c r="D13" i="4"/>
  <c r="D94" i="4"/>
  <c r="D92" i="4"/>
  <c r="D90" i="4"/>
  <c r="D86" i="4"/>
  <c r="D84" i="4"/>
  <c r="D82" i="4"/>
  <c r="D80" i="4"/>
  <c r="D72" i="4"/>
  <c r="D70" i="4"/>
  <c r="D68" i="4"/>
  <c r="D66" i="4"/>
  <c r="D64" i="4"/>
  <c r="D62" i="4"/>
  <c r="D60" i="4"/>
  <c r="D58" i="4"/>
  <c r="D44" i="4"/>
  <c r="D42" i="4"/>
  <c r="D38" i="4"/>
  <c r="D30" i="4"/>
  <c r="D29" i="4"/>
  <c r="D25" i="4"/>
  <c r="D21" i="4"/>
  <c r="D17" i="4"/>
  <c r="D11" i="4"/>
  <c r="D9" i="4"/>
  <c r="C87" i="2" l="1"/>
  <c r="C85" i="2"/>
  <c r="C77" i="2"/>
  <c r="C78" i="2" s="1"/>
  <c r="C67" i="2"/>
  <c r="C68" i="2" s="1"/>
  <c r="C57" i="2"/>
  <c r="C59" i="2" s="1"/>
  <c r="C47" i="2"/>
  <c r="C49" i="2" s="1"/>
  <c r="C79" i="2" l="1"/>
  <c r="C80" i="2" s="1"/>
  <c r="C81" i="2" s="1"/>
  <c r="C69" i="2"/>
  <c r="C70" i="2" s="1"/>
  <c r="C71" i="2" s="1"/>
  <c r="C58" i="2"/>
  <c r="C60" i="2" s="1"/>
  <c r="C61" i="2" s="1"/>
  <c r="C48" i="2"/>
  <c r="C50" i="2" s="1"/>
  <c r="C51" i="2" s="1"/>
  <c r="C39" i="2"/>
  <c r="C38" i="2"/>
  <c r="C27" i="2"/>
  <c r="C29" i="2" s="1"/>
  <c r="C17" i="2"/>
  <c r="C18" i="2" s="1"/>
  <c r="C9" i="2"/>
  <c r="C40" i="2" l="1"/>
  <c r="C41" i="2" s="1"/>
  <c r="C28" i="2"/>
  <c r="C30" i="2" s="1"/>
  <c r="C31" i="2" s="1"/>
  <c r="C19" i="2"/>
  <c r="C20" i="2" s="1"/>
  <c r="C21" i="2" s="1"/>
  <c r="C8" i="2"/>
  <c r="C10" i="2" s="1"/>
  <c r="C11" i="2" s="1"/>
  <c r="C89" i="2" l="1"/>
  <c r="B7" i="5" s="1"/>
  <c r="D96" i="4" l="1"/>
  <c r="B17" i="5" s="1"/>
  <c r="C17" i="5" s="1"/>
  <c r="D74" i="4"/>
  <c r="B16" i="5" s="1"/>
  <c r="C16" i="5" s="1"/>
  <c r="D43" i="3"/>
  <c r="B28" i="5" s="1"/>
  <c r="C28" i="5" s="1"/>
  <c r="D93" i="3"/>
  <c r="B32" i="5" s="1"/>
  <c r="C32" i="5" s="1"/>
  <c r="D83" i="3"/>
  <c r="B31" i="5" s="1"/>
  <c r="C31" i="5" s="1"/>
  <c r="D71" i="3"/>
  <c r="B30" i="5" s="1"/>
  <c r="D55" i="3"/>
  <c r="B29" i="5" s="1"/>
  <c r="C29" i="5" s="1"/>
  <c r="D29" i="3"/>
  <c r="B27" i="5" s="1"/>
  <c r="D50" i="4"/>
  <c r="B15" i="5" s="1"/>
  <c r="C15" i="5" s="1"/>
  <c r="D32" i="4"/>
  <c r="B14" i="5" s="1"/>
  <c r="C14" i="5" l="1"/>
  <c r="B21" i="5"/>
  <c r="C27" i="5"/>
  <c r="B36" i="5"/>
  <c r="C30" i="5"/>
  <c r="C21" i="5" l="1"/>
  <c r="B43" i="5"/>
  <c r="C43" i="5" s="1"/>
  <c r="C36" i="5"/>
  <c r="B44" i="5"/>
  <c r="C44" i="5" s="1"/>
  <c r="B8" i="5"/>
  <c r="C8" i="5" l="1"/>
  <c r="B42" i="5"/>
  <c r="B45" i="5" l="1"/>
  <c r="C45" i="5" s="1"/>
  <c r="C42" i="5"/>
</calcChain>
</file>

<file path=xl/sharedStrings.xml><?xml version="1.0" encoding="utf-8"?>
<sst xmlns="http://schemas.openxmlformats.org/spreadsheetml/2006/main" count="542" uniqueCount="295">
  <si>
    <t>DATA COMPILAZIONE</t>
  </si>
  <si>
    <t>SCHEDA DI VALUTAZIONE COMPILATA DA (*):</t>
  </si>
  <si>
    <t>NOME E COGNOME</t>
  </si>
  <si>
    <t>DATORE DI LAVORO</t>
  </si>
  <si>
    <t>RSPP</t>
  </si>
  <si>
    <t>RLS</t>
  </si>
  <si>
    <t>MEDICO COMPETENTE</t>
  </si>
  <si>
    <t>DIRETTORE PERSONALE</t>
  </si>
  <si>
    <t>RESPONSABILE QUALITA’</t>
  </si>
  <si>
    <t>RESPONSABILE UNITA’ PRODUTTIVA</t>
  </si>
  <si>
    <t>PSICOLOGO</t>
  </si>
  <si>
    <t>ALTRO</t>
  </si>
  <si>
    <t>INDICATORI AZIENDALI</t>
  </si>
  <si>
    <t>INDICATORE</t>
  </si>
  <si>
    <t>% ferie non godute</t>
  </si>
  <si>
    <t xml:space="preserve">N </t>
  </si>
  <si>
    <t>DIMINUITO</t>
  </si>
  <si>
    <t>INALTERATO</t>
  </si>
  <si>
    <t>AUMENTATO</t>
  </si>
  <si>
    <t>PUNTEGGIO</t>
  </si>
  <si>
    <t>NOTE</t>
  </si>
  <si>
    <t>% rotazione del personale (usciti-entrati)</t>
  </si>
  <si>
    <t>TOTALE PUNTEGGIO:</t>
  </si>
  <si>
    <t>(Gli indicatori aziendali sono riferiti all’andamento negli ultimi 3 anni)</t>
  </si>
  <si>
    <t>NO</t>
  </si>
  <si>
    <t>SI</t>
  </si>
  <si>
    <t>FUNZIONE E CULTURA ORGANIZZATIVA</t>
  </si>
  <si>
    <t>PUNTEGGIO FINALE</t>
  </si>
  <si>
    <t>N</t>
  </si>
  <si>
    <t>Diffusione organigramma aziendale</t>
  </si>
  <si>
    <t>Presenza di procedure aziendali</t>
  </si>
  <si>
    <t>Diffusione delle procedure aziendali ai lavoratori</t>
  </si>
  <si>
    <t>Diffusione degli obiettivi aziendali ai lavoratori</t>
  </si>
  <si>
    <t>Effettuazione riunioni/incontri tra dirigenti e lavoratori</t>
  </si>
  <si>
    <t>Presenza di un piano formativo per la crescita professionale dei lavoratori</t>
  </si>
  <si>
    <t>Presenza di momenti di comunicazione dell’azienda a tutto il personale</t>
  </si>
  <si>
    <t>RUOLO NELL’AMBITO DELL’ORGANIZZAZIONE</t>
  </si>
  <si>
    <t>I lavoratori conoscono la linea gerarchica aziendale</t>
  </si>
  <si>
    <t>I ruoli sono chiaramente definiti</t>
  </si>
  <si>
    <t>Accade di frequente che i dirigenti/preposti forniscano informazioni contrastanti circa il lavoro da svolgere</t>
  </si>
  <si>
    <t>Sono definiti i criteri per l’avanzamento di carriera</t>
  </si>
  <si>
    <t>AUTONOMIA DECISIONALE – CONTROLLO DEL LAVORO</t>
  </si>
  <si>
    <t>RAPPORTI INTERPERSONALI SUL LAVORO</t>
  </si>
  <si>
    <t>Il lavoro dipende da compiti precedentemente svolti da altri</t>
  </si>
  <si>
    <t>I lavoratori hanno sufficiente autonomia per l’esecuzione dei compiti</t>
  </si>
  <si>
    <t>I lavoratori hanno a disposizione le informazioni sulle decisioni aziendali relative al gruppo di lavoro</t>
  </si>
  <si>
    <t>Sono predisposti strumenti di partecipazione decisionale dei lavoratori alle scelte aziendali</t>
  </si>
  <si>
    <t>Sono presenti rigidi protocolli di supervisione sul lavoro svolto</t>
  </si>
  <si>
    <t>Possibilità di comunicare con i dirigenti di grado superiore da parte dei lavoratori</t>
  </si>
  <si>
    <t>Vengono gestiti eventuali comportamenti prevaricatori o illeciti da parte dei superiori e dei colleghi.</t>
  </si>
  <si>
    <t>Vi è la segnalazione frequente di conflitti/litigi</t>
  </si>
  <si>
    <t>Possibilità di effettuare la pausa pasto in luogo adeguato - mensa aziendale</t>
  </si>
  <si>
    <t>Possibilità di orario flessibile</t>
  </si>
  <si>
    <t>Possibilità di raggiungere il posto di lavoro con mezzi pubblici/navetta dell’impresa</t>
  </si>
  <si>
    <t>Possibilità di svolgere lavoro part-time verticale/orizzontale</t>
  </si>
  <si>
    <t>INTERFACCIA CASA LAVORO – CONCILIAZIONE VITA/LAVORO</t>
  </si>
  <si>
    <t>AMBIENTE DI LAVORO ED ATTREZZATURE DI LAVORO</t>
  </si>
  <si>
    <t>Esposizione a rumore sup. al secondo livello d’azione</t>
  </si>
  <si>
    <t>Inadeguato confort acustico (ambiente non industriale)</t>
  </si>
  <si>
    <t>Microclima adeguato</t>
  </si>
  <si>
    <t>Adeguato illuminamento con particolare riguardo alle attività ad elevato impegno visivo (VDT, lavori fini, ecc.)</t>
  </si>
  <si>
    <t>Rischio movimentazione manuale dei carichi</t>
  </si>
  <si>
    <t>Disponibilità adeguati e confortevoli DPI</t>
  </si>
  <si>
    <t>Lavoro a rischio di aggressione fisica/lavoro solitario</t>
  </si>
  <si>
    <t>Segnaletica di sicurezza chiara, immediata e pertinente ai rischi</t>
  </si>
  <si>
    <t>Esposizione a vibrazione superiore al limite d’azione</t>
  </si>
  <si>
    <t>Adeguata manutenzione macchine ed attrezzature</t>
  </si>
  <si>
    <t>Esposizione a rischio biologico</t>
  </si>
  <si>
    <t>Se non previsti, segnare SI</t>
  </si>
  <si>
    <t>PIANIFICAZIONE DEI COMPITI</t>
  </si>
  <si>
    <t>Il lavoro subisce frequenti interruzioni</t>
  </si>
  <si>
    <t>Adeguatezza delle risorse strumentali necessarie allo svolgimento dei compiti</t>
  </si>
  <si>
    <t>E’ presente un lavoro caratterizzato da alta monotonia</t>
  </si>
  <si>
    <t>Lo svolgimento della mansione richiede di eseguire più compiti contemporaneamente</t>
  </si>
  <si>
    <t>Chiara definizione dei compiti</t>
  </si>
  <si>
    <t>Adeguatezza delle risorse umane necessarie allo svolgimento dei compiti</t>
  </si>
  <si>
    <t>CARICO DI LAVORO - RITMO DI LAVORO</t>
  </si>
  <si>
    <t>I lavoratori hanno autonomia nell’esecuzione dei compiti</t>
  </si>
  <si>
    <t>E’ presente un lavoro caratterizzato da alta ripetitività</t>
  </si>
  <si>
    <t>I lavoratori devono prendere decisioni rapide</t>
  </si>
  <si>
    <t>Lavoro con utilizzo di macchine ed attrezzature ad alto rischio</t>
  </si>
  <si>
    <t>Lavoro con elevata responsabilità per terzi, impianti e produzione</t>
  </si>
  <si>
    <t>ORARIO DI LAVORO</t>
  </si>
  <si>
    <t>Se non previsto, segnare NO</t>
  </si>
  <si>
    <t>E’ presente regolarmente un orario lavorativo superiore alle 8 ore</t>
  </si>
  <si>
    <t>Viene abitualmente svolto lavoro straordinario</t>
  </si>
  <si>
    <t>La programmazione dell’orario varia frequentemente</t>
  </si>
  <si>
    <t>Le pause di lavoro sono chiaramente definite</t>
  </si>
  <si>
    <t>E’ presente il lavoro a turni</t>
  </si>
  <si>
    <t>E’ abituale il lavoro a turni notturni</t>
  </si>
  <si>
    <t>E’ presente il turno notturno fisso o a rotazione</t>
  </si>
  <si>
    <t>TOTALE PUNTEGGIO PER INDICATORE</t>
  </si>
  <si>
    <t>MEDIO</t>
  </si>
  <si>
    <t>ALTO</t>
  </si>
  <si>
    <t>DA</t>
  </si>
  <si>
    <t>A</t>
  </si>
  <si>
    <t>Funzione e cultura organizzativa</t>
  </si>
  <si>
    <t>Ruolo nell’ambito dell’organizzazione</t>
  </si>
  <si>
    <t>Evoluzione della carriera</t>
  </si>
  <si>
    <t>Autonomia decisionale – controllo del lavoro</t>
  </si>
  <si>
    <t>Rapporti interpersonali sul lavoro</t>
  </si>
  <si>
    <t>Interfaccia casa lavoro – conciliazione vita/lavoro*</t>
  </si>
  <si>
    <t>CONTESTO DEL LAVORO</t>
  </si>
  <si>
    <t>CONTENUTO DEL LAVORO</t>
  </si>
  <si>
    <t>Ambiente di lavoro ed attrezzature di lavoro</t>
  </si>
  <si>
    <t>Pianificazione dei compiti</t>
  </si>
  <si>
    <t>Carico di lavoro – ritmo di lavoro</t>
  </si>
  <si>
    <t>Orario di lavoro</t>
  </si>
  <si>
    <t>IDENTIFICAZIONE DELLA CONDIZIONE DI RISCHIO</t>
  </si>
  <si>
    <t>SCHEDA VALUTAZIONE RISCHIO STRESS DA LAVORO CORRELATO</t>
  </si>
  <si>
    <t>AZIENDA</t>
  </si>
  <si>
    <t>GRUPPO OMOGENEO</t>
  </si>
  <si>
    <t>N. LAVORATORI GRUPPO OMOGENEO</t>
  </si>
  <si>
    <t>LISTA DI CONTROLLO: AREA EVENTI SENTINELLA</t>
  </si>
  <si>
    <t>% trasferimenti richiesti dal personale</t>
  </si>
  <si>
    <t>% Procedimenti, sanzioni disciplinari</t>
  </si>
  <si>
    <t>% visite mediche straordinarie richieste al medico competente</t>
  </si>
  <si>
    <t>Istanze giudiziarie per licenziamento/demansionamento/molestie morali e/o sessuali</t>
  </si>
  <si>
    <t>Segnalazioni formalizzate di lamentele dei lavoratori all'azienda o al medico competente</t>
  </si>
  <si>
    <t>LEX &gt; 85 dB(A) e ppeak &gt; 140 Pa (137 dB(C) riferito a 20 μPa)</t>
  </si>
  <si>
    <t>Fonti di rumore estraneo alle normali attività di ufficio. Ambienti rumorosi.</t>
  </si>
  <si>
    <t>Esposizione a rischio cancerogeno. Esposizione a rischio chimico non basso per la sicurezza o non irrilevante per la salute dei lavoratori.</t>
  </si>
  <si>
    <t>Aria condizionata, riscaldamento, assenza di stress termico.</t>
  </si>
  <si>
    <t>Buona luce naturale ma con possibilità di schermatura, regolare ed efficiente impianto di luce artificiale.</t>
  </si>
  <si>
    <t>Attività che espone a movimentazione manuale dei carichi con Lifting Index &gt; 1 (ove applicabile).</t>
  </si>
  <si>
    <t>Presenza di DPI idonei rispetto alla lavorazione effettuata.</t>
  </si>
  <si>
    <t>Lavoro notturno, solitario, con rischio di aggressione fisica da parte dell’utenza.</t>
  </si>
  <si>
    <t>Presenza di segnaletica di sicurezza adeguata ai rischi.</t>
  </si>
  <si>
    <r>
      <t>a) per le vibrazioni trasmesse al sistema mano-braccio: 2,5 m/s</t>
    </r>
    <r>
      <rPr>
        <vertAlign val="superscript"/>
        <sz val="9"/>
        <color theme="1"/>
        <rFont val="Calibri"/>
        <family val="2"/>
        <scheme val="minor"/>
      </rPr>
      <t>2</t>
    </r>
    <r>
      <rPr>
        <sz val="9"/>
        <color theme="1"/>
        <rFont val="Calibri"/>
        <family val="2"/>
        <scheme val="minor"/>
      </rPr>
      <t xml:space="preserve">
b) per le vibrazioni trasmesse al corpo intero: 0,5 m/s</t>
    </r>
    <r>
      <rPr>
        <vertAlign val="superscript"/>
        <sz val="9"/>
        <color theme="1"/>
        <rFont val="Calibri"/>
        <family val="2"/>
        <scheme val="minor"/>
      </rPr>
      <t>2</t>
    </r>
  </si>
  <si>
    <t>Presenza di manutenzione periodica. Libretto di manutenzione per le attrezzature.</t>
  </si>
  <si>
    <t>Esposizione a radiazioni ionizzanti e/o non ionizzanti</t>
  </si>
  <si>
    <t>Esposizione deliberata o potenziale ad agenti biologici.</t>
  </si>
  <si>
    <t>La Dimensione fa riferimento alle caratteristiche fisiche dell’ambiente di lavoro, a problemi inerenti l’affidabilità, la disponibilità, l’idoneità, la manutenzione o la riparazione di strutture e attrezzature di lavoro.
I dati di riferimento per la compilazione degli indicatori sono di per sé oggettivi e possono essere compilati dal gruppo di valutazione facendo riferimento al documento di valutazione dei rischi (DVR) di ogni azienda.
ATTENZIONE! Nel caso in cui aspetti da valutare in questa Dimensione riguardino solo una parte di lavoratori del gruppo omogeneo, si consiglia di appuntarne in nota la percentuale.</t>
  </si>
  <si>
    <t>La Dimensione descrive quelle situazioni in cui si verifica la mancata corrispondenza tra le risorse umane e strumentali disponibili e lo svolgimento delle attività, l’esecuzione dei compiti assegnati e delle prestazioni. Inoltre verifica la presenza di cicli di lavoro brevi, lavoro frammentato e caratterizzato da incertezza.</t>
  </si>
  <si>
    <t>Il lavoratore viene distratto frequentemente e deve interrompere il proprio compito per: telefonate, interferenze da parte dell’utenza, improvviso o non programmato utilizzo degli spazi per altre attività che hanno la priorità.</t>
  </si>
  <si>
    <t>Il lavoratore ha a disposizione strumenti adeguati al raggiungimento del proprio compito nei tempi prefissati (ad esempio: attrezzature, dispositivi, computer/software, stampanti, fotocopiatrici ecc.).</t>
  </si>
  <si>
    <t>Il lavoro è ripetitivo e non prevede l’alternanza con altri compiti o attività che richiedono diverso livello di attenzione.</t>
  </si>
  <si>
    <t>Il normale svolgimento del compito prevede la gestione in parallelo di due o più attività. Lo svolgimento di una funzione può richiedere interruzione e successiva ripresa dell’altra.</t>
  </si>
  <si>
    <t>Esiste un documento/procedura per la descrizione chiara del compito di ogni lavoratore, il quale è posto nelle condizioni di conoscere il proprio compito e quello dei colleghi la cui funzione è strettamente legata (ad esempio: job description, affiancamento, ecc.).</t>
  </si>
  <si>
    <t>Il numero e le competenze dei lavoratori è adeguato rispetto ai compiti ed alle richieste attese. Sono stati sostituiti adeguatamente i lavoratori fuoriusciti con altri di pari funzione.</t>
  </si>
  <si>
    <t>B - CONTENUTO DEL LAVORO</t>
  </si>
  <si>
    <t>C. AREA CONTESTO DEL LAVORO</t>
  </si>
  <si>
    <t>I lavoratori possono decidere il carico di lavoro nel tempo assegnato.</t>
  </si>
  <si>
    <t>Tale Dimensione descrive le condizioni di sovraccarico o sottocarico di lavoro nonché la mancanza di controllo sul ritmo di lavoro e la presenza di alti livelli di pressione temporale. La pressione è intesa come carico fisico ma anche cognitivo, dovuto alla necessità di prendere decisioni rapide e di avere responsabilità nei confronti di terzi, impianti e produzioni.</t>
  </si>
  <si>
    <t>La maggior parte dell’attività dipende da altro o altri quindi non è possibile pianificare il carico di lavoro.</t>
  </si>
  <si>
    <t>Vi sono ‘tempi morti’ estesi e ripetuti durante il turno lavorativo e non è previsto un compito secondario da svolgere nei tempi di attesa.</t>
  </si>
  <si>
    <t>Ci sono frequenti variazioni imprevedibili della quantità di lavoro</t>
  </si>
  <si>
    <t>Vi è assenza di attività per lunghi periodi nel turno lavorativo</t>
  </si>
  <si>
    <t>Lavori con compiti ciclici che comportano l’esecuzione dello stesso movimento (o breve insieme di movimenti) degli arti superiori a distanza di pochi secondi oppure la ripetizione di un ciclo di movimenti per più di 2 volte al minuto per almeno 2 ore complessive nel turno lavorativo senza un adeguato periodo di recupero oltre 60 minuti.</t>
  </si>
  <si>
    <t>Il ritmo lavorativo per l’esecuzione del compito è prefissato</t>
  </si>
  <si>
    <t>Esiste un tempo predeterminato per ogni prestazione o compito a cui occorre conformarsi.</t>
  </si>
  <si>
    <t>Tutte le situazioni in cui si lavora secondo ritmi imposti da attrezzature e strumentazioni.</t>
  </si>
  <si>
    <t>I lavoratori hanno un carico di responsabilità quando devono prendere decisioni rapide e non possono confrontarsi o chiedere Indicazioni al diretto superiore, dirigente o preposto.</t>
  </si>
  <si>
    <t>Riferimento all’allegato IV d.lgs. 17/2010.</t>
  </si>
  <si>
    <t>I lavoratori eseguono compiti di responsabilità la cui errata esecuzione può danneggiare l’azienda, l’utenza e/o il territorio.</t>
  </si>
  <si>
    <t>La Dimensione include: lavoro a turni, orari di lavoro rigidi, imprevedibili o eccessivamente lunghi in maniera reiterata nel tempo che possono anche alterare i ritmi sociali del lavoratore.</t>
  </si>
  <si>
    <t>Il lavoratore prolunga frequentemente (più volte alla settimana) il proprio orario di lavoro per esigenze connesse al turno o alle prestazioni. L’indicatore fa riferimento alla soglia di 8 ore in quanto tipologia di orario maggiormente diffusa nel lavoro dipendente. nei casi in cui tale valore soglia non è applicabile, fare riferimento alla tipologia di orario prevista da contratto.</t>
  </si>
  <si>
    <t>Il personale lavora complessivamente un numero di ore maggiori di quante previste dal contratto e senza poterle recuperare.</t>
  </si>
  <si>
    <t>E’ presente orario di lavoro rigido (non flessibile)</t>
  </si>
  <si>
    <t>Non c’è flessibilità nell’orario di entrata/uscita in azienda.</t>
  </si>
  <si>
    <t>La programmazione dell’orario di lavoro non è stabile in quanto spesso sono richiesti cambiamenti senza una pianificazione regolare.</t>
  </si>
  <si>
    <t>I tempi per le pause fisiologiche sono prefissati o flessibili, ma in ogni caso usufruibili.</t>
  </si>
  <si>
    <t>Abituale lavoro su turni come previsto dalla normativa vigente e da contratto collettivo nazionale.</t>
  </si>
  <si>
    <t>Abituale lavoro notturno come da contratto collettivo nazionale.</t>
  </si>
  <si>
    <t>È previsto lavoro notturno fisso o a frequente rotazione (alternanza mattina/pomeriggio/notte).</t>
  </si>
  <si>
    <t>Nella Dimensione sono racchiusi tutti gli indicatori relativi alla funzione e cultura organizzativa, quali mancata conoscenza della struttura organizzativa, mancata definizione di procedure e obiettivi organizzativi, scarsa o mal gestita comunicazione aziendale, scarsa attenzione per la risoluzione dei problemi e lo sviluppo del personale.</t>
  </si>
  <si>
    <t>L'organigramma è lo schema o rappresentazione grafico-descrittiva della struttura dell’azienda, delle funzioni e delle attività (es. disponibilità e diffusione dell’organigramma sul sito o intranet aziendale, circolare specifica ecc.).</t>
  </si>
  <si>
    <t>La procedura è un’indicazione formalizzata dei processi lavorativi dell’azienda e contiene le modalità che devono essere adottate nelle varie fasi di un’attività.</t>
  </si>
  <si>
    <t>È presente un piano di informazione e diffusione delle procedure ai lavoratori attraverso intranet, pubblicazioni aziendali, bacheche, corsi di formazione ecc. anche in relazione a cambiamenti strutturali e/o organizzativi.</t>
  </si>
  <si>
    <t>Gli obiettivi aziendali a lungo e medio termine, come anche gli obiettivi di budget (che possono riguardare l’azienda o la partizione organizzativa), sono comunicati ai lavoratori attraverso documentazione specifica o riunioni di staff e in occasione della chiusura o apertura d’anno.</t>
  </si>
  <si>
    <t>Presenza di un sistema di gestione della sicurezza aziendale</t>
  </si>
  <si>
    <t>Il sistema di gestione della sicurezza (SGS) definisce le modalità per individuare, all’interno della struttura organizzativa aziendale, le responsabilità, le procedure, i processi e le risorse per la realizzazione della politica aziendale di prevenzione, nel rispetto delle norme di salute e sicurezza vigenti.</t>
  </si>
  <si>
    <t>Presenza di sistemi di comunicazione aziendali che permettano di raggiungere tutti i lavoratori con informazioni di tipo operativo, organizzativo, gestionale.</t>
  </si>
  <si>
    <t>Presenza di un sistema di comunicazione aziendale (bacheca, internet, busta paga, volantini, ecc.)</t>
  </si>
  <si>
    <t>Presenza di momenti di comunicazione strutturati e periodici tra tutti i lavoratori ed i loro superiori diretti per comunicazione, aggiornamento, risoluzione di problemi, passaggio di consegne, ecc.</t>
  </si>
  <si>
    <t>Esiste un progetto di formazione, per lo sviluppo/aggiornamento delle competenze professionali, accessibile a tutti i lavoratori, oltre alla formazione obbligatoria per legge.</t>
  </si>
  <si>
    <t>Presenza di momenti di comunicazione e informazione del datore di lavoro e della direzione aziendale al personale (chiusura/apertura dell’anno, ecc.).</t>
  </si>
  <si>
    <t>Presenza di codice etico e/o di comportamento (esclusi codici disciplinari)</t>
  </si>
  <si>
    <t>Atto aziendale che indica l’esplicita volontà del datore di lavoro di contrastare condizioni di molestie, discriminazioni, conflitti</t>
  </si>
  <si>
    <t>Identificazione di un referente per l'ascolto e la gestione dei casi di disagio lavorativo</t>
  </si>
  <si>
    <t>Esiste una persona o ufficio, identificato per le funzioni di ascolto e gestione delle condizioni di disagio al lavoro.</t>
  </si>
  <si>
    <t>Tale Dimensione descrive situazioni in cui non è chiaro il ruolo che rivestono i singoli lavoratori.
Pertanto sono presenti condizioni di ambiguità, sovrapposizione e conflitto di ruoli.</t>
  </si>
  <si>
    <t>I lavoratori conoscono l’ordine in cui il potere è esercitato e delegato: il datore di lavoro, i dirigenti, i preposti.</t>
  </si>
  <si>
    <t>I lavoratori sono a conoscenza dell’attività che devono svolgere e del ruolo che esercitano nei confronti di colleghi e superiori.</t>
  </si>
  <si>
    <t>Ci sono lavoratori che ricoprono più ruoli contemporaneamente.</t>
  </si>
  <si>
    <t>Vi è una sovrapposizione di ruoli differenti sulle stesse persone (capo turno/preposto/responsabile qualità, ecc.)</t>
  </si>
  <si>
    <t>Si sono verificati errori o incomprensioni per mancata condivisione delle informazioni tra dirigenti e preposti o per confusione nella linea gerarchica aziendale.</t>
  </si>
  <si>
    <t>EVOLUZIONE DI CARRIERA</t>
  </si>
  <si>
    <t>La Dimensione descrive condizioni in cui i criteri e le regole di progressione di carriera non esistono o non sono chiari e trasparenti. Rientrano nella Dimensione anche l’incertezza lavorativa e lo scarso valore sociale attribuito al lavoro.</t>
  </si>
  <si>
    <t>Verificare quanto previsto nei contratti e negli accordi aziendali in riferimento alla progressione di carriera (es. tempi di assunzione, incarichi, passaggi di fascia, ecc.)
Fornire indicazioni in nota se i criteri sono definiti ma non applicati (causa ‘tagli’, assenza concorsi, ecc.).</t>
  </si>
  <si>
    <t>Esistono sistemi di valutazione dei dirigenti/capi in relazione alla corretta gestione del personale subordinato</t>
  </si>
  <si>
    <t>Esistono sistemi di verifica del raggiungimento degli obiettivi di sicurezza</t>
  </si>
  <si>
    <t>I dirigenti e i lavoratori sono valutati in merito all’utilizzo dei DPI, utilizzo delle attrezzature mediche, rispetto delle regole della salute e sicurezza.</t>
  </si>
  <si>
    <t>La Dimensione descrive le situazioni in cui si verifica scarsa o ridotta partecipazione al processo decisionale e la carenza di autonomia sulla pianificazione e svolgimento del proprio lavoro e/o prestazione.</t>
  </si>
  <si>
    <t>L’attività dei lavoratori dipende dai tempi e dalle modalità di consegna di altre strutture, partizioni, uffici, ecc.</t>
  </si>
  <si>
    <t>I lavoratori possono decidere, almeno in parte, l’ordine e/o le modalità di esecuzione del lavoro assegnato.</t>
  </si>
  <si>
    <t>I lavoratori sono messi a conoscenza degli obiettivi e della funzione specifici che l’azienda attribuisce al gruppo di cui fanno parte e delle motivazioni sottostanti le decisioni che li riguardano.</t>
  </si>
  <si>
    <t>I lavoratori vengono sentiti prima di assumere decisioni che riguardano il gruppo di appartenenza. Inoltre, i lavoratori possono fare proposte di miglioramento ai loro dirigenti.</t>
  </si>
  <si>
    <t>Il lavoro viene controllato da altri, verificandone rigidamente tempi e risultati.</t>
  </si>
  <si>
    <t>La Dimensione indaga la possibilità di comunicazione con i superiori o dirigenti o l’eventuale presenza di rapporti limitati con i superiori, la presenza di conflitti interpersonali e la gestione di comportamenti prevaricatori o illeciti.</t>
  </si>
  <si>
    <t>Ogni lavoratore ha la possibilità di comunicare con il proprio dirigente o diretto supervisore (ad esempio: momenti di incontro con giorni ed orari calendarizzati, disponibilità per colloqui telefonici o comunicazioni via email).</t>
  </si>
  <si>
    <t>In caso di comportamenti illeciti o prevaricatori del superiore o dei colleghi, il lavoratore ha la possibilità di riferirsi al datore di lavoro o ad una figura di riferimento individuata dall’azienda.</t>
  </si>
  <si>
    <t>Ci sono diverse condizioni di conflitto tra i lavoratori che si trascinano da tempo e sono conosciute da tutti.</t>
  </si>
  <si>
    <t>La Dimensione racchiude indicatori che possono favorire o ostacolare la conciliazione tra il tempo di vita e di lavoro.</t>
  </si>
  <si>
    <t>TOTALE PUNTEGGIO DIMENSIONE:</t>
  </si>
  <si>
    <t>FASCIA DI RISCHIO</t>
  </si>
  <si>
    <t>NON RILEVANTE</t>
  </si>
  <si>
    <t>* Se il punteggio dell’indicatore ‘Interfaccia casa lavoro’ è uguale a 0, inserire il valore -4. Se superiore a 0, inserire il valore 0</t>
  </si>
  <si>
    <t>PUNTEGGIO MEDIO AREA</t>
  </si>
  <si>
    <t>Punteggio Area Contenuto del Lavoro</t>
  </si>
  <si>
    <t>Punteggio Area Contesto del Lavoro</t>
  </si>
  <si>
    <t>Punteggio Area Eventi Sentinella</t>
  </si>
  <si>
    <t>PUNTEGGIO FINALE LISTA DI CONTROLLO</t>
  </si>
  <si>
    <t>PUNTEGGIO COMPLESSIVO</t>
  </si>
  <si>
    <t>% Indici infortunistici</t>
  </si>
  <si>
    <t>% Assenza per malattia</t>
  </si>
  <si>
    <t>% Assenze del lavoro</t>
  </si>
  <si>
    <t>Prima valutazione</t>
  </si>
  <si>
    <t>Aggiornamento alla valutazione</t>
  </si>
  <si>
    <t>numero di infortuni di tutti i lavoratori del gruppo omogeneo avvenuti nell’ultimo anno</t>
  </si>
  <si>
    <t>numero di lavoratori del gruppo omogeneo</t>
  </si>
  <si>
    <t>numero di infortuni di tutti i lavoratori del gruppo omogeneo avvenuti negli ultimi 3 anni</t>
  </si>
  <si>
    <t>Indice infortunistico ultimo anno</t>
  </si>
  <si>
    <t>Indice infortunistico ultimi 3 anni</t>
  </si>
  <si>
    <t>L'indice risulta:</t>
  </si>
  <si>
    <t>Punteggio indice infortunistico:</t>
  </si>
  <si>
    <t>numero di giorni di assenza dal lavoro per malattia di tutti i lavoratori del gruppo omogeneo nell’ultimo anno</t>
  </si>
  <si>
    <t>numero di giorni di assenza dal lavoro per malattia di tutti i lavoratori del gruppo omogeneo negli ultimi 3 anni</t>
  </si>
  <si>
    <t>giorni di lavoro dei lavoratori del gruppo omogeneo</t>
  </si>
  <si>
    <t>N. GIORNI DI LAVORO NELL'ANNO DEL GRUPPO OMOGENEO</t>
  </si>
  <si>
    <t>N. DI ORE DI LAVORO NEL GIORNO DEL GRUPPO OMOGENEO</t>
  </si>
  <si>
    <t>Tipologia di valutazione:</t>
  </si>
  <si>
    <t>Indice assenze per malattia ultimo anno</t>
  </si>
  <si>
    <t>Indice assenze per malattia ultimi 3 anni</t>
  </si>
  <si>
    <t>numero di ore di assenza dal lavoro di tutti i lavoratori del gruppo omogeneo nell’ultimo anno</t>
  </si>
  <si>
    <t>numero di ore di assenza dal lavoro di tutti i lavoratori del gruppo omogeneo negli ultimi 3 anni</t>
  </si>
  <si>
    <t>ore di lavoro dei lavoratori del gruppo omogeneo</t>
  </si>
  <si>
    <t>Punteggio indice assenze per malattia:</t>
  </si>
  <si>
    <t>Punteggio indice ore di assenza dal lavoro:</t>
  </si>
  <si>
    <t>numero di giorni di ferie non goduti di tutti i lavoratori del gruppo omogeneo nell’ultimo anno</t>
  </si>
  <si>
    <t>numero di giorni di ferie non goduti di tutti i lavoratori del gruppo omogeneo negli ultimi 3 anni</t>
  </si>
  <si>
    <t>numero di giorni di ferie previste per i lavoratori del gruppo omogeneo per anno</t>
  </si>
  <si>
    <t>Indice ferie non godute dell'ultimo anno</t>
  </si>
  <si>
    <t>Indice ferie non godute degli ultimi 3 anni</t>
  </si>
  <si>
    <t>Punteggio indice ferie non godute:</t>
  </si>
  <si>
    <t>Indice assenze dal lavoro ultimo anno</t>
  </si>
  <si>
    <t>Indice assenze dal lavoro ultimi 3 anni</t>
  </si>
  <si>
    <t>numero di domande di trasferimento dalla propria partizione organizzativa di tutti i lavoratori del gruppo omogeneo nell’ultimo anno</t>
  </si>
  <si>
    <t>numero di domande di trasferimento dalla propria partizione organizzativa di tutti i lavoratori del gruppo omogeneo negli ultimi 3 anni</t>
  </si>
  <si>
    <t>Indice trasferimenti dell'ultimo anno</t>
  </si>
  <si>
    <t>Indice trasferimenti degli ultimi 3 anni</t>
  </si>
  <si>
    <t>Punteggio indice trasferimenti:</t>
  </si>
  <si>
    <t>numero di entrati + il numero di usciti nel/dal gruppo omogeneo nell’ultimo anno</t>
  </si>
  <si>
    <t>numero di entrati + il numero di usciti nel/dal gruppo omogeneo negli ultimi 3 anni</t>
  </si>
  <si>
    <t>Indice rotazione del personale dell'ultimo anno</t>
  </si>
  <si>
    <t>Indice rotazione del personale degli ultimi 3 anni</t>
  </si>
  <si>
    <t>Punteggio indice rotazione del personale:</t>
  </si>
  <si>
    <t>numero di provvedimenti disciplinari presi dall’azienda a diversi livelli nei confronti dei lavoratori del gruppo omogeneo nell’ultimo anno</t>
  </si>
  <si>
    <t>numero di provvedimenti disciplinari presi dall’azienda a diversi livelli nei confronti dei lavoratori del gruppo omogeneo negli ultimi 3 anni</t>
  </si>
  <si>
    <t>Indice procedimenti disciplinari dell'ultimo anno</t>
  </si>
  <si>
    <t>Indice procedimenti disciplinari degli ultimi 3 anni</t>
  </si>
  <si>
    <t>Punteggio indice procedimenti disciplinari:</t>
  </si>
  <si>
    <t>Indice visite mediche nell'ultimo anno</t>
  </si>
  <si>
    <t>Punteggio indice visite mediche straordinarie:</t>
  </si>
  <si>
    <t>Indice visite mediche straordinarie degli ultimi 3 anni</t>
  </si>
  <si>
    <t>numero di richieste di visita medica straordianaria dei lavoratori del gruppo omogeneo negli ultimi 3 anni</t>
  </si>
  <si>
    <t>numero di richieste di visita medica straordinaria dei lavoratori del gruppo omogeneo nell’ultimo anno</t>
  </si>
  <si>
    <t>Punteggio segnalazioni medico competente</t>
  </si>
  <si>
    <t>Punteggio presenza istanze giudiziarie</t>
  </si>
  <si>
    <t>DATI</t>
  </si>
  <si>
    <t>Punteggio Totale Eventi Sentinella:</t>
  </si>
  <si>
    <t>N. GIORNI DI FERIE PER ANNO PREVISTE DEL GRUPPO OMOGENEO</t>
  </si>
  <si>
    <t>SI/NO</t>
  </si>
  <si>
    <r>
      <t xml:space="preserve">Rischio cancerogeno/chimico </t>
    </r>
    <r>
      <rPr>
        <b/>
        <sz val="9"/>
        <color theme="1"/>
        <rFont val="Calibri"/>
        <family val="2"/>
        <scheme val="minor"/>
      </rPr>
      <t>non</t>
    </r>
    <r>
      <rPr>
        <sz val="9"/>
        <color theme="1"/>
        <rFont val="Calibri"/>
        <family val="2"/>
        <scheme val="minor"/>
      </rPr>
      <t xml:space="preserve"> irrilevante</t>
    </r>
  </si>
  <si>
    <r>
      <t xml:space="preserve">Il lavoratore </t>
    </r>
    <r>
      <rPr>
        <b/>
        <sz val="9"/>
        <color theme="1"/>
        <rFont val="Calibri"/>
        <family val="2"/>
        <scheme val="minor"/>
      </rPr>
      <t>non</t>
    </r>
    <r>
      <rPr>
        <sz val="9"/>
        <color theme="1"/>
        <rFont val="Calibri"/>
        <family val="2"/>
        <scheme val="minor"/>
      </rPr>
      <t xml:space="preserve"> può agire sul ritmo della macchina</t>
    </r>
  </si>
  <si>
    <t>I dirigenti sono valutati in merito alla loro capacità di gestione del personale in riferimento ad esempio alle assenze, richieste di trasferimento, conflitti, prestazioni e produttività, ecc. Fornire Indicazioni nelle note sui criteri valutativi utilizzati.</t>
  </si>
  <si>
    <t>Partecipanti alla valutazione</t>
  </si>
  <si>
    <t>Impiegati</t>
  </si>
  <si>
    <t>AZIENDA srl</t>
  </si>
  <si>
    <t>PER OGNI GRUPPO OMOGENEO DI RISCHIO COPIARE IL FOGLIO DI LAVORO E RINOMINARLO O FARE SALVA CON NOME</t>
  </si>
  <si>
    <t>SCHEDA PREMESSA</t>
  </si>
  <si>
    <t>Inserire i dati richiesti:</t>
  </si>
  <si>
    <t>Nella lista dei partecipanti alla valutazione si possono inserire altre figure a partire dalla riga identificata con ALTRO</t>
  </si>
  <si>
    <t>SCHEDA A EVENTI SENTINELLA</t>
  </si>
  <si>
    <t>Inserire i dati richiesti nelle caselle vuote.</t>
  </si>
  <si>
    <t>Si possono inserire delle note di valutazione nelle relative caselle</t>
  </si>
  <si>
    <t>I punteggi verranno calcolati automaticamente</t>
  </si>
  <si>
    <t>I calcoli di rischio sono effettuati ai sensi del manuale INAIL "LA METODOLOGIA PER LA VALUTAZIONE E GESTIONE DEL RISCHIO STRESS LAVORO-CORRELATO" ed. 2017</t>
  </si>
  <si>
    <t>SCHEDA B CONTENUTO LAVORO</t>
  </si>
  <si>
    <t>Rispondere alle domande dei vari indicatori scegliendo dal menù a tendina SI o NO.</t>
  </si>
  <si>
    <t>SCHEDA C CONTESTO LAVORO</t>
  </si>
  <si>
    <t>SCHEDA RISCHIO</t>
  </si>
  <si>
    <t>In questa scheda viene calcolato automaticamente il rischio per i gruppo omogeneo oggetto della valutazione</t>
  </si>
  <si>
    <t>Per riportare i dati in una relazione si possono stampare (su carta o in pdf) tutte le schede e metterle in allegato [è necessario selezionare le schede interessate e andare in stampa]</t>
  </si>
  <si>
    <r>
      <t>ATTENZIONE!</t>
    </r>
    <r>
      <rPr>
        <b/>
        <sz val="14"/>
        <color rgb="FFFF0000"/>
        <rFont val="Calibri"/>
        <family val="2"/>
        <scheme val="minor"/>
      </rPr>
      <t xml:space="preserve"> Non si assume la responsabilità sull'uso del software e dei fogli di calcolo messi a disposizione del download e l'uso degli stessi è da intendersi sotto la diretta responsabilità di chi ne fa uso.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</si>
</sst>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sz val="11"/>
      <color theme="1"/>
      <name val="Calibri"/>
      <family val="2"/>
      <scheme val="minor"/>
    </font>
    <font>
      <vertAlign val="superscript"/>
      <sz val="9"/>
      <color theme="1"/>
      <name val="Calibri"/>
      <family val="2"/>
      <scheme val="minor"/>
    </font>
    <font>
      <b/>
      <sz val="12"/>
      <color theme="1"/>
      <name val="Calibri"/>
      <family val="2"/>
      <scheme val="minor"/>
    </font>
    <font>
      <b/>
      <sz val="9"/>
      <color theme="1"/>
      <name val="Calibri"/>
      <family val="2"/>
      <scheme val="minor"/>
    </font>
    <font>
      <sz val="10"/>
      <color theme="1"/>
      <name val="Calibri"/>
      <family val="2"/>
      <scheme val="minor"/>
    </font>
    <font>
      <b/>
      <sz val="18"/>
      <name val="Calibri"/>
      <family val="2"/>
      <scheme val="minor"/>
    </font>
    <font>
      <b/>
      <sz val="14"/>
      <name val="Calibri"/>
      <family val="2"/>
      <scheme val="minor"/>
    </font>
    <font>
      <sz val="14"/>
      <color theme="1"/>
      <name val="Calibri"/>
      <family val="2"/>
      <scheme val="minor"/>
    </font>
    <font>
      <b/>
      <sz val="18"/>
      <color rgb="FFFF0000"/>
      <name val="Calibri"/>
      <family val="2"/>
      <scheme val="minor"/>
    </font>
    <font>
      <b/>
      <sz val="14"/>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theme="8" tint="0.59999389629810485"/>
        <bgColor indexed="64"/>
      </patternFill>
    </fill>
  </fills>
  <borders count="82">
    <border>
      <left/>
      <right/>
      <top/>
      <bottom/>
      <diagonal/>
    </border>
    <border>
      <left/>
      <right/>
      <top style="thin">
        <color indexed="64"/>
      </top>
      <bottom/>
      <diagonal/>
    </border>
    <border>
      <left/>
      <right/>
      <top/>
      <bottom style="medium">
        <color indexed="64"/>
      </bottom>
      <diagonal/>
    </border>
    <border>
      <left/>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top style="thick">
        <color indexed="64"/>
      </top>
      <bottom style="thick">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indexed="64"/>
      </top>
      <bottom/>
      <diagonal/>
    </border>
    <border>
      <left/>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style="thick">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auto="1"/>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auto="1"/>
      </right>
      <top/>
      <bottom style="thick">
        <color indexed="64"/>
      </bottom>
      <diagonal/>
    </border>
    <border>
      <left style="thin">
        <color auto="1"/>
      </left>
      <right/>
      <top/>
      <bottom style="thick">
        <color indexed="64"/>
      </bottom>
      <diagonal/>
    </border>
    <border>
      <left/>
      <right/>
      <top style="thick">
        <color indexed="64"/>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thick">
        <color indexed="64"/>
      </top>
      <bottom style="dotted">
        <color indexed="64"/>
      </bottom>
      <diagonal/>
    </border>
    <border>
      <left/>
      <right/>
      <top style="dotted">
        <color indexed="64"/>
      </top>
      <bottom style="medium">
        <color indexed="64"/>
      </bottom>
      <diagonal/>
    </border>
    <border>
      <left/>
      <right/>
      <top style="medium">
        <color auto="1"/>
      </top>
      <bottom style="dotted">
        <color auto="1"/>
      </bottom>
      <diagonal/>
    </border>
    <border>
      <left style="thin">
        <color auto="1"/>
      </left>
      <right style="thin">
        <color auto="1"/>
      </right>
      <top style="medium">
        <color indexed="64"/>
      </top>
      <bottom/>
      <diagonal/>
    </border>
    <border>
      <left style="thin">
        <color indexed="64"/>
      </left>
      <right/>
      <top style="medium">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style="thick">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auto="1"/>
      </top>
      <bottom style="dotted">
        <color auto="1"/>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264">
    <xf numFmtId="0" fontId="0" fillId="0" borderId="0" xfId="0"/>
    <xf numFmtId="0" fontId="0" fillId="0" borderId="0" xfId="0" applyAlignment="1">
      <alignment vertical="center"/>
    </xf>
    <xf numFmtId="0" fontId="0" fillId="0" borderId="0" xfId="0" applyAlignment="1">
      <alignment vertical="center" wrapText="1"/>
    </xf>
    <xf numFmtId="0" fontId="0" fillId="3" borderId="4" xfId="0" applyFill="1" applyBorder="1" applyAlignment="1">
      <alignment horizontal="center" vertical="center"/>
    </xf>
    <xf numFmtId="0" fontId="0" fillId="4" borderId="4" xfId="0" applyFill="1" applyBorder="1" applyAlignment="1">
      <alignment horizontal="center" vertical="center"/>
    </xf>
    <xf numFmtId="0" fontId="0" fillId="5" borderId="11" xfId="0" applyFill="1" applyBorder="1" applyAlignment="1">
      <alignment horizontal="center" vertical="center"/>
    </xf>
    <xf numFmtId="0" fontId="0" fillId="0" borderId="10" xfId="0" applyBorder="1" applyAlignment="1">
      <alignment horizontal="left" vertical="center" wrapText="1"/>
    </xf>
    <xf numFmtId="0" fontId="0" fillId="0" borderId="1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2" fillId="0" borderId="4" xfId="0" applyFont="1" applyBorder="1" applyAlignment="1">
      <alignment horizontal="left" vertical="center" wrapText="1"/>
    </xf>
    <xf numFmtId="0" fontId="0" fillId="0" borderId="13" xfId="0" applyBorder="1" applyAlignment="1">
      <alignment horizontal="center" vertical="center"/>
    </xf>
    <xf numFmtId="0" fontId="0" fillId="0" borderId="1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 fillId="0" borderId="41" xfId="0" applyFont="1" applyBorder="1" applyAlignment="1">
      <alignment vertical="center" wrapText="1"/>
    </xf>
    <xf numFmtId="0" fontId="0" fillId="0" borderId="41" xfId="0" applyBorder="1" applyAlignment="1">
      <alignment horizontal="center" vertical="center"/>
    </xf>
    <xf numFmtId="0" fontId="2" fillId="0" borderId="4" xfId="0" applyFont="1" applyBorder="1" applyAlignment="1">
      <alignment vertical="center" wrapText="1"/>
    </xf>
    <xf numFmtId="0" fontId="2" fillId="0" borderId="19" xfId="0" applyFont="1" applyBorder="1" applyAlignment="1">
      <alignment vertical="center" wrapText="1"/>
    </xf>
    <xf numFmtId="0" fontId="1" fillId="0" borderId="0" xfId="0" applyFont="1" applyAlignment="1">
      <alignment horizontal="right" vertical="center"/>
    </xf>
    <xf numFmtId="0" fontId="0" fillId="0" borderId="0" xfId="0" applyAlignment="1">
      <alignment horizontal="left"/>
    </xf>
    <xf numFmtId="0" fontId="0" fillId="0" borderId="0" xfId="0" applyAlignment="1">
      <alignment horizontal="center"/>
    </xf>
    <xf numFmtId="0" fontId="4" fillId="0" borderId="0" xfId="0" applyFont="1" applyAlignment="1">
      <alignment horizontal="center" vertical="center"/>
    </xf>
    <xf numFmtId="0" fontId="0" fillId="0" borderId="8" xfId="0" applyBorder="1" applyAlignment="1">
      <alignment horizontal="center" vertical="center"/>
    </xf>
    <xf numFmtId="0" fontId="2" fillId="0" borderId="13" xfId="0" applyFont="1" applyBorder="1" applyAlignment="1">
      <alignment vertical="center" wrapText="1"/>
    </xf>
    <xf numFmtId="2" fontId="4" fillId="2" borderId="38" xfId="0" applyNumberFormat="1" applyFont="1" applyFill="1" applyBorder="1" applyAlignment="1">
      <alignment horizontal="center" vertical="center"/>
    </xf>
    <xf numFmtId="2" fontId="1" fillId="0" borderId="4" xfId="0" applyNumberFormat="1" applyFont="1" applyBorder="1" applyAlignment="1">
      <alignment horizontal="center" vertical="center" wrapText="1"/>
    </xf>
    <xf numFmtId="0" fontId="1" fillId="2" borderId="4" xfId="0" applyFont="1" applyFill="1" applyBorder="1" applyAlignment="1">
      <alignment horizontal="center" vertical="center"/>
    </xf>
    <xf numFmtId="0" fontId="1" fillId="3" borderId="34" xfId="0" applyFont="1" applyFill="1" applyBorder="1" applyAlignment="1">
      <alignment horizontal="center" vertical="center"/>
    </xf>
    <xf numFmtId="0" fontId="1" fillId="0" borderId="48" xfId="0" applyFont="1" applyBorder="1" applyAlignment="1">
      <alignment horizontal="center" vertical="center" wrapText="1"/>
    </xf>
    <xf numFmtId="0" fontId="1" fillId="2" borderId="49" xfId="0" applyFont="1" applyFill="1" applyBorder="1" applyAlignment="1">
      <alignment horizontal="center" vertical="center"/>
    </xf>
    <xf numFmtId="0" fontId="0" fillId="0" borderId="51" xfId="0" applyBorder="1" applyAlignment="1">
      <alignment vertical="center"/>
    </xf>
    <xf numFmtId="0" fontId="0" fillId="0" borderId="38" xfId="0" applyBorder="1" applyAlignment="1">
      <alignment horizontal="center" vertical="center"/>
    </xf>
    <xf numFmtId="0" fontId="4" fillId="2" borderId="38" xfId="0" applyFont="1" applyFill="1" applyBorder="1" applyAlignment="1">
      <alignment horizontal="center" vertical="center"/>
    </xf>
    <xf numFmtId="0" fontId="0" fillId="3" borderId="38" xfId="0" applyFill="1" applyBorder="1" applyAlignment="1">
      <alignment horizontal="center" vertical="center"/>
    </xf>
    <xf numFmtId="0" fontId="0" fillId="4" borderId="38" xfId="0" applyFill="1" applyBorder="1" applyAlignment="1">
      <alignment horizontal="center" vertical="center"/>
    </xf>
    <xf numFmtId="0" fontId="0" fillId="5" borderId="38" xfId="0" applyFill="1" applyBorder="1" applyAlignment="1">
      <alignment horizontal="center" vertical="center"/>
    </xf>
    <xf numFmtId="0" fontId="0" fillId="5" borderId="52" xfId="0" applyFill="1" applyBorder="1" applyAlignment="1">
      <alignment horizontal="center" vertical="center"/>
    </xf>
    <xf numFmtId="0" fontId="1" fillId="3" borderId="13" xfId="0" applyFont="1" applyFill="1" applyBorder="1" applyAlignment="1">
      <alignment horizontal="center" vertical="center"/>
    </xf>
    <xf numFmtId="0" fontId="1" fillId="4" borderId="13"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54" xfId="0" applyFont="1" applyFill="1" applyBorder="1" applyAlignment="1">
      <alignment horizontal="center" vertical="center"/>
    </xf>
    <xf numFmtId="0" fontId="0" fillId="0" borderId="42" xfId="0" applyBorder="1" applyAlignment="1">
      <alignment horizontal="left" vertical="center" wrapText="1"/>
    </xf>
    <xf numFmtId="2" fontId="1" fillId="0" borderId="41" xfId="0" applyNumberFormat="1" applyFont="1" applyBorder="1" applyAlignment="1">
      <alignment horizontal="center" vertical="center" wrapText="1"/>
    </xf>
    <xf numFmtId="0" fontId="1" fillId="2" borderId="41" xfId="0" applyFont="1" applyFill="1" applyBorder="1" applyAlignment="1">
      <alignment horizontal="center" vertical="center"/>
    </xf>
    <xf numFmtId="0" fontId="0" fillId="3" borderId="41" xfId="0" applyFill="1" applyBorder="1" applyAlignment="1">
      <alignment horizontal="center" vertical="center"/>
    </xf>
    <xf numFmtId="0" fontId="0" fillId="4" borderId="41" xfId="0" applyFill="1" applyBorder="1" applyAlignment="1">
      <alignment horizontal="center" vertical="center"/>
    </xf>
    <xf numFmtId="0" fontId="0" fillId="5" borderId="41" xfId="0" applyFill="1" applyBorder="1" applyAlignment="1">
      <alignment horizontal="center" vertical="center"/>
    </xf>
    <xf numFmtId="0" fontId="0" fillId="5" borderId="43" xfId="0" applyFill="1" applyBorder="1" applyAlignment="1">
      <alignment horizontal="center" vertical="center"/>
    </xf>
    <xf numFmtId="0" fontId="0" fillId="0" borderId="44" xfId="0" applyBorder="1" applyAlignment="1">
      <alignment horizontal="left" vertical="center" wrapText="1"/>
    </xf>
    <xf numFmtId="0" fontId="0" fillId="0" borderId="53" xfId="0" applyBorder="1" applyAlignment="1">
      <alignment horizontal="left" vertical="center" wrapText="1"/>
    </xf>
    <xf numFmtId="2" fontId="1" fillId="0" borderId="13" xfId="0" applyNumberFormat="1" applyFont="1" applyBorder="1" applyAlignment="1">
      <alignment horizontal="center" vertical="center" wrapText="1"/>
    </xf>
    <xf numFmtId="0" fontId="1" fillId="2" borderId="13" xfId="0" applyFont="1" applyFill="1" applyBorder="1" applyAlignment="1">
      <alignment horizontal="center" vertical="center"/>
    </xf>
    <xf numFmtId="0" fontId="0" fillId="3" borderId="13" xfId="0" applyFill="1" applyBorder="1" applyAlignment="1">
      <alignment horizontal="center" vertical="center"/>
    </xf>
    <xf numFmtId="0" fontId="0" fillId="4" borderId="13" xfId="0" applyFill="1" applyBorder="1" applyAlignment="1">
      <alignment horizontal="center" vertical="center"/>
    </xf>
    <xf numFmtId="0" fontId="0" fillId="5" borderId="13" xfId="0" applyFill="1" applyBorder="1" applyAlignment="1">
      <alignment horizontal="center" vertical="center"/>
    </xf>
    <xf numFmtId="0" fontId="0" fillId="5" borderId="54" xfId="0" applyFill="1" applyBorder="1" applyAlignment="1">
      <alignment horizontal="center" vertical="center"/>
    </xf>
    <xf numFmtId="0" fontId="0" fillId="0" borderId="56" xfId="0" applyBorder="1" applyAlignment="1">
      <alignment vertical="center"/>
    </xf>
    <xf numFmtId="0" fontId="0" fillId="0" borderId="39" xfId="0" applyBorder="1" applyAlignment="1">
      <alignment vertical="center"/>
    </xf>
    <xf numFmtId="0" fontId="0" fillId="0" borderId="57" xfId="0" applyBorder="1" applyAlignment="1">
      <alignment vertical="center"/>
    </xf>
    <xf numFmtId="0" fontId="1" fillId="0" borderId="51" xfId="0" applyFont="1" applyBorder="1" applyAlignment="1">
      <alignment horizontal="center" vertical="center" wrapText="1"/>
    </xf>
    <xf numFmtId="2" fontId="1" fillId="0" borderId="38" xfId="0" applyNumberFormat="1" applyFont="1" applyBorder="1" applyAlignment="1">
      <alignment horizontal="center" vertical="center" wrapText="1"/>
    </xf>
    <xf numFmtId="0" fontId="1" fillId="2" borderId="38" xfId="0" applyFont="1" applyFill="1" applyBorder="1" applyAlignment="1">
      <alignment horizontal="center" vertical="center"/>
    </xf>
    <xf numFmtId="1" fontId="1" fillId="0" borderId="13" xfId="0" applyNumberFormat="1" applyFont="1" applyBorder="1" applyAlignment="1">
      <alignment horizontal="center" vertical="center"/>
    </xf>
    <xf numFmtId="2" fontId="1" fillId="0" borderId="49" xfId="0" applyNumberFormat="1" applyFont="1" applyBorder="1" applyAlignment="1">
      <alignment horizontal="center" vertical="center" wrapText="1"/>
    </xf>
    <xf numFmtId="0" fontId="0" fillId="3" borderId="49" xfId="0" applyFill="1" applyBorder="1" applyAlignment="1">
      <alignment horizontal="center" vertical="center"/>
    </xf>
    <xf numFmtId="0" fontId="0" fillId="4" borderId="49" xfId="0" applyFill="1" applyBorder="1" applyAlignment="1">
      <alignment horizontal="center" vertical="center"/>
    </xf>
    <xf numFmtId="0" fontId="0" fillId="5" borderId="49" xfId="0" applyFill="1" applyBorder="1" applyAlignment="1">
      <alignment horizontal="center" vertical="center"/>
    </xf>
    <xf numFmtId="0" fontId="0" fillId="5" borderId="50" xfId="0" applyFill="1" applyBorder="1" applyAlignment="1">
      <alignment horizontal="center" vertical="center"/>
    </xf>
    <xf numFmtId="0" fontId="4" fillId="0" borderId="61" xfId="0" applyFont="1" applyBorder="1" applyAlignment="1">
      <alignment horizontal="right" vertical="center"/>
    </xf>
    <xf numFmtId="2" fontId="4" fillId="2" borderId="37" xfId="0" applyNumberFormat="1" applyFont="1" applyFill="1" applyBorder="1" applyAlignment="1">
      <alignment horizontal="center" vertical="center"/>
    </xf>
    <xf numFmtId="0" fontId="4" fillId="2" borderId="37" xfId="0" applyFont="1" applyFill="1" applyBorder="1" applyAlignment="1">
      <alignment horizontal="center" vertical="center"/>
    </xf>
    <xf numFmtId="0" fontId="1" fillId="3" borderId="37" xfId="0" applyFont="1" applyFill="1" applyBorder="1" applyAlignment="1">
      <alignment horizontal="center" vertical="center"/>
    </xf>
    <xf numFmtId="0" fontId="1" fillId="4" borderId="37" xfId="0" applyFont="1" applyFill="1" applyBorder="1" applyAlignment="1">
      <alignment horizontal="center" vertical="center"/>
    </xf>
    <xf numFmtId="0" fontId="1" fillId="5" borderId="37" xfId="0" applyFont="1" applyFill="1" applyBorder="1" applyAlignment="1">
      <alignment horizontal="center" vertical="center"/>
    </xf>
    <xf numFmtId="0" fontId="1" fillId="5" borderId="62" xfId="0" applyFont="1" applyFill="1" applyBorder="1" applyAlignment="1">
      <alignment horizontal="center"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5" borderId="7" xfId="0" applyFill="1" applyBorder="1" applyAlignment="1">
      <alignment horizontal="center" vertical="center"/>
    </xf>
    <xf numFmtId="0" fontId="8" fillId="0" borderId="0" xfId="0" applyFont="1" applyAlignment="1" applyProtection="1">
      <alignment horizontal="left" vertical="center"/>
      <protection locked="0"/>
    </xf>
    <xf numFmtId="0" fontId="0" fillId="0" borderId="24" xfId="0" applyBorder="1" applyAlignment="1">
      <alignment horizontal="left"/>
    </xf>
    <xf numFmtId="0" fontId="0" fillId="0" borderId="11" xfId="0" applyBorder="1" applyAlignment="1" applyProtection="1">
      <alignment horizontal="left"/>
      <protection locked="0"/>
    </xf>
    <xf numFmtId="0" fontId="2" fillId="0" borderId="11" xfId="0" applyFont="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4" xfId="0" applyBorder="1" applyAlignment="1" applyProtection="1">
      <alignment horizontal="left"/>
      <protection locked="0"/>
    </xf>
    <xf numFmtId="0" fontId="0" fillId="0" borderId="24" xfId="0" applyBorder="1" applyAlignment="1">
      <alignment horizontal="center"/>
    </xf>
    <xf numFmtId="0" fontId="0" fillId="0" borderId="4"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0" fillId="0" borderId="4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4" xfId="0" applyBorder="1" applyAlignment="1">
      <alignment horizontal="left"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left" vertical="center"/>
      <protection locked="0"/>
    </xf>
    <xf numFmtId="0" fontId="1" fillId="4" borderId="34"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45" xfId="0" applyFont="1" applyFill="1" applyBorder="1" applyAlignment="1">
      <alignment horizontal="center" vertical="center"/>
    </xf>
    <xf numFmtId="0" fontId="3" fillId="0" borderId="0" xfId="0" applyFont="1" applyAlignment="1">
      <alignment horizontal="left" vertical="top" wrapText="1"/>
    </xf>
    <xf numFmtId="0" fontId="0" fillId="5" borderId="4" xfId="0" applyFill="1" applyBorder="1" applyAlignment="1">
      <alignment horizontal="center" vertical="center"/>
    </xf>
    <xf numFmtId="0" fontId="0" fillId="5" borderId="55" xfId="0" applyFill="1" applyBorder="1" applyAlignment="1">
      <alignment horizontal="center" vertical="center"/>
    </xf>
    <xf numFmtId="0" fontId="1" fillId="5" borderId="28" xfId="0" applyFont="1" applyFill="1" applyBorder="1" applyAlignment="1">
      <alignment horizontal="center" vertical="center"/>
    </xf>
    <xf numFmtId="0" fontId="2" fillId="0" borderId="71" xfId="0" applyFont="1" applyBorder="1" applyAlignment="1">
      <alignment vertical="center" wrapText="1"/>
    </xf>
    <xf numFmtId="0" fontId="0" fillId="0" borderId="71" xfId="0" applyBorder="1" applyAlignment="1" applyProtection="1">
      <alignment horizontal="center" vertical="center"/>
      <protection locked="0"/>
    </xf>
    <xf numFmtId="0" fontId="0" fillId="0" borderId="71" xfId="0" applyBorder="1" applyAlignment="1">
      <alignment horizontal="center" vertical="center"/>
    </xf>
    <xf numFmtId="0" fontId="0" fillId="0" borderId="72" xfId="0" applyBorder="1" applyAlignment="1" applyProtection="1">
      <alignment horizontal="left" vertical="center"/>
      <protection locked="0"/>
    </xf>
    <xf numFmtId="0" fontId="0" fillId="0" borderId="65"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9" fontId="0" fillId="0" borderId="67" xfId="1" applyFont="1" applyBorder="1" applyAlignment="1" applyProtection="1">
      <alignment horizontal="center" vertical="center"/>
    </xf>
    <xf numFmtId="0" fontId="0" fillId="0" borderId="0" xfId="0" applyAlignment="1">
      <alignment horizontal="right" vertical="center"/>
    </xf>
    <xf numFmtId="0" fontId="0" fillId="0" borderId="76"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0" xfId="0"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1" fillId="0" borderId="6" xfId="0" applyFont="1" applyBorder="1" applyAlignment="1">
      <alignment horizontal="left" vertical="center"/>
    </xf>
    <xf numFmtId="0" fontId="1" fillId="0" borderId="23" xfId="0" applyFont="1" applyBorder="1" applyAlignment="1">
      <alignment horizontal="left" vertical="center"/>
    </xf>
    <xf numFmtId="0" fontId="1" fillId="0" borderId="40" xfId="0" applyFont="1" applyBorder="1" applyAlignment="1">
      <alignment horizontal="left" vertical="center"/>
    </xf>
    <xf numFmtId="0" fontId="0" fillId="0" borderId="7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58" xfId="0" applyBorder="1"/>
    <xf numFmtId="0" fontId="0" fillId="0" borderId="59" xfId="0" applyBorder="1"/>
    <xf numFmtId="0" fontId="0" fillId="0" borderId="80" xfId="0" applyBorder="1"/>
    <xf numFmtId="0" fontId="0" fillId="0" borderId="2" xfId="0" applyBorder="1"/>
    <xf numFmtId="0" fontId="0" fillId="0" borderId="81" xfId="0" applyBorder="1"/>
    <xf numFmtId="0" fontId="11" fillId="0" borderId="0" xfId="0" applyFont="1"/>
    <xf numFmtId="0" fontId="12" fillId="0" borderId="0" xfId="0" applyFont="1"/>
    <xf numFmtId="0" fontId="13" fillId="0" borderId="0" xfId="0" applyFont="1"/>
    <xf numFmtId="0" fontId="1" fillId="2" borderId="23"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24" xfId="0" applyFont="1" applyFill="1" applyBorder="1" applyAlignment="1">
      <alignment horizontal="center" vertical="center"/>
    </xf>
    <xf numFmtId="0" fontId="4" fillId="8" borderId="56" xfId="0" applyFont="1" applyFill="1" applyBorder="1" applyAlignment="1">
      <alignment horizontal="center"/>
    </xf>
    <xf numFmtId="0" fontId="4" fillId="8" borderId="39" xfId="0" applyFont="1" applyFill="1" applyBorder="1" applyAlignment="1">
      <alignment horizontal="center"/>
    </xf>
    <xf numFmtId="0" fontId="4" fillId="8" borderId="57" xfId="0" applyFont="1" applyFill="1" applyBorder="1" applyAlignment="1">
      <alignment horizontal="center"/>
    </xf>
    <xf numFmtId="0" fontId="11" fillId="6" borderId="0" xfId="0" applyFont="1" applyFill="1" applyAlignment="1">
      <alignment horizontal="center" wrapText="1"/>
    </xf>
    <xf numFmtId="0" fontId="12" fillId="7" borderId="0" xfId="0" applyFont="1" applyFill="1" applyAlignment="1">
      <alignment horizontal="left" vertical="center" wrapText="1"/>
    </xf>
    <xf numFmtId="0" fontId="0" fillId="0" borderId="4"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3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0" fillId="0" borderId="4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4" fillId="0" borderId="0" xfId="0" applyFont="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3" xfId="0" applyFont="1" applyBorder="1" applyAlignment="1">
      <alignment horizontal="left" vertical="center" wrapText="1"/>
    </xf>
    <xf numFmtId="14" fontId="0" fillId="0" borderId="41" xfId="0" applyNumberFormat="1" applyBorder="1" applyAlignment="1" applyProtection="1">
      <alignment horizontal="left" vertical="center" wrapText="1"/>
      <protection locked="0"/>
    </xf>
    <xf numFmtId="14" fontId="0" fillId="0" borderId="9" xfId="0" applyNumberForma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0" fillId="0" borderId="73" xfId="0" applyFont="1" applyBorder="1" applyAlignment="1" applyProtection="1">
      <alignment horizontal="left" vertical="top"/>
      <protection locked="0"/>
    </xf>
    <xf numFmtId="0" fontId="10" fillId="0" borderId="74" xfId="0" applyFont="1" applyBorder="1" applyAlignment="1" applyProtection="1">
      <alignment horizontal="left" vertical="top"/>
      <protection locked="0"/>
    </xf>
    <xf numFmtId="0" fontId="10" fillId="0" borderId="75" xfId="0" applyFont="1" applyBorder="1" applyAlignment="1" applyProtection="1">
      <alignment horizontal="left" vertical="top"/>
      <protection locked="0"/>
    </xf>
    <xf numFmtId="0" fontId="10" fillId="0" borderId="30" xfId="0" applyFont="1" applyBorder="1" applyAlignment="1" applyProtection="1">
      <alignment horizontal="left" vertical="top"/>
      <protection locked="0"/>
    </xf>
    <xf numFmtId="0" fontId="10" fillId="0" borderId="2" xfId="0" applyFont="1" applyBorder="1" applyAlignment="1" applyProtection="1">
      <alignment horizontal="left" vertical="top"/>
      <protection locked="0"/>
    </xf>
    <xf numFmtId="0" fontId="10" fillId="0" borderId="39" xfId="0" applyFont="1" applyBorder="1" applyAlignment="1" applyProtection="1">
      <alignment horizontal="left" vertical="top"/>
      <protection locked="0"/>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0" fillId="0" borderId="29" xfId="0" applyBorder="1" applyAlignment="1">
      <alignment horizontal="center" vertical="center"/>
    </xf>
    <xf numFmtId="0" fontId="0" fillId="0" borderId="26" xfId="0" applyBorder="1" applyAlignment="1">
      <alignment horizontal="center" vertical="center"/>
    </xf>
    <xf numFmtId="0" fontId="2" fillId="0" borderId="13" xfId="0" applyFont="1" applyBorder="1" applyAlignment="1">
      <alignment horizontal="left" vertical="center" wrapText="1"/>
    </xf>
    <xf numFmtId="0" fontId="3" fillId="0" borderId="12" xfId="0" applyFont="1" applyBorder="1" applyAlignment="1">
      <alignment horizontal="left" vertical="center" wrapText="1"/>
    </xf>
    <xf numFmtId="0" fontId="1" fillId="0" borderId="12" xfId="0" applyFont="1" applyBorder="1" applyAlignment="1">
      <alignment horizontal="righ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0" xfId="0" applyFont="1" applyAlignment="1">
      <alignment horizontal="left" vertical="center"/>
    </xf>
    <xf numFmtId="0" fontId="3" fillId="0" borderId="20" xfId="0" applyFont="1" applyBorder="1" applyAlignment="1">
      <alignment horizontal="left" vertical="center" wrapText="1"/>
    </xf>
    <xf numFmtId="0" fontId="1" fillId="0" borderId="21" xfId="0" applyFont="1" applyBorder="1" applyAlignment="1">
      <alignment horizontal="left" vertical="center"/>
    </xf>
    <xf numFmtId="0" fontId="0" fillId="0" borderId="36" xfId="0" applyBorder="1" applyAlignment="1">
      <alignment horizontal="center" vertical="center"/>
    </xf>
    <xf numFmtId="0" fontId="1" fillId="0" borderId="1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center" vertical="center"/>
    </xf>
    <xf numFmtId="0" fontId="2" fillId="0" borderId="49" xfId="0" applyFont="1" applyBorder="1" applyAlignment="1">
      <alignment horizontal="left" vertical="center" wrapText="1"/>
    </xf>
    <xf numFmtId="0" fontId="3" fillId="0" borderId="12" xfId="0" applyFont="1" applyBorder="1" applyAlignment="1">
      <alignment horizontal="left"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3" fillId="0" borderId="39" xfId="0" applyFont="1" applyBorder="1" applyAlignment="1">
      <alignment horizontal="left" vertical="center" wrapText="1"/>
    </xf>
    <xf numFmtId="0" fontId="1" fillId="0" borderId="34" xfId="0" applyFont="1" applyBorder="1" applyAlignment="1">
      <alignment horizontal="center" vertical="center" wrapText="1"/>
    </xf>
    <xf numFmtId="0" fontId="1" fillId="0" borderId="47" xfId="0" applyFont="1" applyBorder="1" applyAlignment="1">
      <alignment horizontal="center" vertical="center" wrapTex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4" borderId="9" xfId="0" applyFill="1" applyBorder="1" applyAlignment="1">
      <alignment horizontal="center" vertical="center"/>
    </xf>
    <xf numFmtId="0" fontId="0" fillId="4" borderId="8" xfId="0" applyFill="1" applyBorder="1" applyAlignment="1">
      <alignment horizontal="center" vertical="center"/>
    </xf>
    <xf numFmtId="0" fontId="0" fillId="5" borderId="9"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5" xfId="0" applyFill="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 fillId="0" borderId="10" xfId="0" applyFont="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wrapText="1"/>
    </xf>
    <xf numFmtId="0" fontId="5" fillId="3" borderId="34" xfId="0" applyFont="1" applyFill="1" applyBorder="1" applyAlignment="1">
      <alignment horizontal="center" vertical="center"/>
    </xf>
    <xf numFmtId="0" fontId="1" fillId="4" borderId="34"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28" xfId="0" applyFont="1" applyFill="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 fillId="0" borderId="13"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0" xfId="0"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5" borderId="45" xfId="0" applyFont="1" applyFill="1" applyBorder="1" applyAlignment="1">
      <alignment horizontal="center" vertical="center"/>
    </xf>
    <xf numFmtId="0" fontId="3" fillId="0" borderId="7" xfId="0" applyFont="1" applyBorder="1" applyAlignment="1">
      <alignment horizontal="left" vertical="center" wrapText="1"/>
    </xf>
    <xf numFmtId="0" fontId="3" fillId="0" borderId="35" xfId="0" applyFont="1" applyBorder="1" applyAlignment="1">
      <alignment horizontal="left" vertical="center" wrapText="1"/>
    </xf>
    <xf numFmtId="0" fontId="3" fillId="0" borderId="60" xfId="0" applyFont="1" applyBorder="1" applyAlignment="1">
      <alignment horizontal="left" vertical="center" wrapText="1"/>
    </xf>
    <xf numFmtId="0" fontId="3" fillId="0" borderId="58" xfId="0" applyFont="1" applyBorder="1" applyAlignment="1">
      <alignment horizontal="left" vertical="top" wrapText="1"/>
    </xf>
    <xf numFmtId="0" fontId="3" fillId="0" borderId="0" xfId="0" applyFont="1" applyAlignment="1">
      <alignment horizontal="left" vertical="top" wrapText="1"/>
    </xf>
    <xf numFmtId="0" fontId="3" fillId="0" borderId="59" xfId="0" applyFont="1" applyBorder="1" applyAlignment="1">
      <alignment horizontal="left" vertical="top" wrapText="1"/>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4" fillId="0" borderId="0" xfId="0" applyFont="1" applyAlignment="1">
      <alignment horizontal="center"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0" fillId="0" borderId="0" xfId="0" applyAlignment="1" applyProtection="1">
      <alignment vertical="center"/>
    </xf>
    <xf numFmtId="0" fontId="5" fillId="0" borderId="2" xfId="0" applyFont="1" applyBorder="1" applyAlignment="1" applyProtection="1">
      <alignment horizontal="center" vertical="top"/>
    </xf>
    <xf numFmtId="0" fontId="5" fillId="0" borderId="0" xfId="0" applyFont="1" applyAlignment="1" applyProtection="1">
      <alignment vertical="top"/>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0" borderId="63" xfId="0" applyFont="1" applyBorder="1" applyAlignment="1" applyProtection="1">
      <alignment horizontal="center" vertical="center"/>
    </xf>
    <xf numFmtId="0" fontId="0" fillId="0" borderId="63" xfId="0" applyBorder="1" applyAlignment="1" applyProtection="1">
      <alignment horizontal="center" vertical="center" wrapText="1"/>
    </xf>
    <xf numFmtId="0" fontId="0" fillId="0" borderId="64" xfId="0" applyBorder="1" applyAlignment="1" applyProtection="1">
      <alignment vertical="center" wrapText="1"/>
    </xf>
    <xf numFmtId="0" fontId="0" fillId="0" borderId="66" xfId="0" applyBorder="1" applyAlignment="1" applyProtection="1">
      <alignment vertical="center" wrapText="1"/>
    </xf>
    <xf numFmtId="0" fontId="0" fillId="0" borderId="67" xfId="0" applyBorder="1"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horizontal="center" vertical="center"/>
    </xf>
    <xf numFmtId="0" fontId="3" fillId="0" borderId="0" xfId="0" applyFont="1" applyProtection="1"/>
    <xf numFmtId="0" fontId="1" fillId="0" borderId="30" xfId="0" applyFont="1" applyBorder="1" applyAlignment="1" applyProtection="1">
      <alignment horizontal="center" vertical="center"/>
    </xf>
    <xf numFmtId="0" fontId="0" fillId="0" borderId="68" xfId="0" applyBorder="1" applyAlignment="1" applyProtection="1">
      <alignment vertical="center" wrapText="1"/>
    </xf>
    <xf numFmtId="0" fontId="0" fillId="0" borderId="35" xfId="0" applyBorder="1" applyAlignment="1" applyProtection="1">
      <alignment vertical="center"/>
    </xf>
    <xf numFmtId="0" fontId="0" fillId="0" borderId="69" xfId="0" applyBorder="1" applyAlignment="1" applyProtection="1">
      <alignment vertical="center" wrapText="1"/>
    </xf>
    <xf numFmtId="0" fontId="0" fillId="0" borderId="77" xfId="0" applyBorder="1" applyAlignment="1" applyProtection="1">
      <alignment horizontal="center" vertical="center"/>
    </xf>
    <xf numFmtId="0" fontId="1" fillId="0" borderId="3" xfId="0" applyFont="1" applyBorder="1" applyAlignment="1" applyProtection="1">
      <alignment horizontal="center" vertical="center"/>
    </xf>
    <xf numFmtId="0" fontId="0" fillId="0" borderId="70" xfId="0" applyBorder="1" applyAlignment="1" applyProtection="1">
      <alignment vertical="center" wrapText="1"/>
    </xf>
    <xf numFmtId="0" fontId="1" fillId="2" borderId="16" xfId="0" applyFont="1" applyFill="1" applyBorder="1" applyAlignment="1" applyProtection="1">
      <alignment horizontal="right" vertical="center"/>
    </xf>
    <xf numFmtId="0" fontId="1" fillId="2" borderId="14" xfId="0" applyFont="1" applyFill="1" applyBorder="1" applyAlignment="1" applyProtection="1">
      <alignment horizontal="right" vertical="center"/>
    </xf>
  </cellXfs>
  <cellStyles count="2">
    <cellStyle name="Normale" xfId="0" builtinId="0"/>
    <cellStyle name="Percentuale" xfId="1" builtinId="5"/>
  </cellStyles>
  <dxfs count="18">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296E-32CD-46D6-A73B-3EB0CFDBB108}">
  <dimension ref="A2:S50"/>
  <sheetViews>
    <sheetView tabSelected="1" zoomScaleNormal="100" workbookViewId="0">
      <selection activeCell="I5" sqref="I5"/>
    </sheetView>
  </sheetViews>
  <sheetFormatPr defaultRowHeight="14.25" x14ac:dyDescent="0.45"/>
  <cols>
    <col min="2" max="2" width="56.796875" bestFit="1" customWidth="1"/>
  </cols>
  <sheetData>
    <row r="2" spans="1:19" x14ac:dyDescent="0.45">
      <c r="A2" s="239" t="s">
        <v>294</v>
      </c>
      <c r="B2" s="239"/>
      <c r="C2" s="239"/>
      <c r="D2" s="239"/>
      <c r="E2" s="239"/>
      <c r="F2" s="239"/>
      <c r="G2" s="239"/>
    </row>
    <row r="3" spans="1:19" ht="24" customHeight="1" x14ac:dyDescent="0.45">
      <c r="A3" s="239"/>
      <c r="B3" s="239"/>
      <c r="C3" s="239"/>
      <c r="D3" s="239"/>
      <c r="E3" s="239"/>
      <c r="F3" s="239"/>
      <c r="G3" s="239"/>
    </row>
    <row r="5" spans="1:19" ht="55.25" customHeight="1" x14ac:dyDescent="0.7">
      <c r="A5" s="140" t="s">
        <v>279</v>
      </c>
      <c r="B5" s="140"/>
      <c r="C5" s="140"/>
      <c r="D5" s="140"/>
      <c r="E5" s="140"/>
      <c r="F5" s="140"/>
      <c r="G5" s="140"/>
      <c r="H5" s="131"/>
      <c r="I5" s="131"/>
      <c r="J5" s="131"/>
      <c r="K5" s="131"/>
      <c r="L5" s="131"/>
      <c r="M5" s="131"/>
      <c r="N5" s="131"/>
      <c r="O5" s="131"/>
      <c r="P5" s="131"/>
      <c r="Q5" s="131"/>
      <c r="R5" s="131"/>
      <c r="S5" s="131"/>
    </row>
    <row r="6" spans="1:19" s="133" customFormat="1" ht="18" x14ac:dyDescent="0.55000000000000004">
      <c r="A6" s="132"/>
      <c r="B6" s="132"/>
      <c r="C6" s="132"/>
      <c r="D6" s="132"/>
      <c r="E6" s="132"/>
      <c r="F6" s="132"/>
      <c r="G6" s="132"/>
      <c r="H6" s="132"/>
      <c r="I6" s="132"/>
      <c r="J6" s="132"/>
      <c r="K6" s="132"/>
      <c r="L6" s="132"/>
      <c r="M6" s="132"/>
      <c r="N6" s="132"/>
      <c r="O6" s="132"/>
      <c r="P6" s="132"/>
      <c r="Q6" s="132"/>
      <c r="R6" s="132"/>
      <c r="S6" s="132"/>
    </row>
    <row r="7" spans="1:19" s="133" customFormat="1" ht="45" customHeight="1" x14ac:dyDescent="0.55000000000000004">
      <c r="A7" s="141" t="s">
        <v>287</v>
      </c>
      <c r="B7" s="141"/>
      <c r="C7" s="141"/>
      <c r="D7" s="141"/>
      <c r="E7" s="141"/>
      <c r="F7" s="141"/>
      <c r="G7" s="141"/>
      <c r="H7" s="132"/>
      <c r="I7" s="132"/>
      <c r="J7" s="132"/>
      <c r="K7" s="132"/>
      <c r="L7" s="132"/>
      <c r="M7" s="132"/>
      <c r="N7" s="132"/>
      <c r="O7" s="132"/>
      <c r="P7" s="132"/>
      <c r="Q7" s="132"/>
      <c r="R7" s="132"/>
      <c r="S7" s="132"/>
    </row>
    <row r="8" spans="1:19" s="133" customFormat="1" ht="39.6" customHeight="1" x14ac:dyDescent="0.55000000000000004">
      <c r="A8" s="141" t="s">
        <v>293</v>
      </c>
      <c r="B8" s="141"/>
      <c r="C8" s="141"/>
      <c r="D8" s="141"/>
      <c r="E8" s="141"/>
      <c r="F8" s="141"/>
      <c r="G8" s="141"/>
      <c r="H8" s="132"/>
      <c r="I8" s="132"/>
      <c r="J8" s="132"/>
      <c r="K8" s="132"/>
      <c r="L8" s="132"/>
      <c r="M8" s="132"/>
      <c r="N8" s="132"/>
      <c r="O8" s="132"/>
      <c r="P8" s="132"/>
      <c r="Q8" s="132"/>
      <c r="R8" s="132"/>
      <c r="S8" s="132"/>
    </row>
    <row r="9" spans="1:19" ht="14.65" thickBot="1" x14ac:dyDescent="0.5"/>
    <row r="10" spans="1:19" ht="18" x14ac:dyDescent="0.55000000000000004">
      <c r="A10" s="137" t="s">
        <v>280</v>
      </c>
      <c r="B10" s="138"/>
      <c r="C10" s="138"/>
      <c r="D10" s="138"/>
      <c r="E10" s="138"/>
      <c r="F10" s="138"/>
      <c r="G10" s="139"/>
    </row>
    <row r="11" spans="1:19" x14ac:dyDescent="0.45">
      <c r="A11" s="126"/>
      <c r="G11" s="127"/>
    </row>
    <row r="12" spans="1:19" x14ac:dyDescent="0.45">
      <c r="A12" s="126" t="s">
        <v>281</v>
      </c>
      <c r="G12" s="127"/>
    </row>
    <row r="13" spans="1:19" x14ac:dyDescent="0.45">
      <c r="A13" s="126"/>
      <c r="B13" t="s">
        <v>0</v>
      </c>
      <c r="G13" s="127"/>
    </row>
    <row r="14" spans="1:19" x14ac:dyDescent="0.45">
      <c r="A14" s="126"/>
      <c r="B14" t="s">
        <v>110</v>
      </c>
      <c r="G14" s="127"/>
    </row>
    <row r="15" spans="1:19" x14ac:dyDescent="0.45">
      <c r="A15" s="126"/>
      <c r="B15" t="s">
        <v>111</v>
      </c>
      <c r="G15" s="127"/>
    </row>
    <row r="16" spans="1:19" x14ac:dyDescent="0.45">
      <c r="A16" s="126"/>
      <c r="B16" t="s">
        <v>112</v>
      </c>
      <c r="G16" s="127"/>
    </row>
    <row r="17" spans="1:7" x14ac:dyDescent="0.45">
      <c r="A17" s="126"/>
      <c r="B17" t="s">
        <v>230</v>
      </c>
      <c r="G17" s="127"/>
    </row>
    <row r="18" spans="1:7" x14ac:dyDescent="0.45">
      <c r="A18" s="126"/>
      <c r="B18" t="s">
        <v>229</v>
      </c>
      <c r="G18" s="127"/>
    </row>
    <row r="19" spans="1:7" x14ac:dyDescent="0.45">
      <c r="A19" s="126"/>
      <c r="B19" t="s">
        <v>271</v>
      </c>
      <c r="G19" s="127"/>
    </row>
    <row r="20" spans="1:7" x14ac:dyDescent="0.45">
      <c r="A20" s="126"/>
      <c r="B20" t="s">
        <v>231</v>
      </c>
      <c r="G20" s="127"/>
    </row>
    <row r="21" spans="1:7" x14ac:dyDescent="0.45">
      <c r="A21" s="126"/>
      <c r="B21" t="s">
        <v>1</v>
      </c>
      <c r="G21" s="127"/>
    </row>
    <row r="22" spans="1:7" x14ac:dyDescent="0.45">
      <c r="A22" s="126"/>
      <c r="B22" t="s">
        <v>276</v>
      </c>
      <c r="G22" s="127"/>
    </row>
    <row r="23" spans="1:7" x14ac:dyDescent="0.45">
      <c r="A23" s="126" t="s">
        <v>282</v>
      </c>
      <c r="G23" s="127"/>
    </row>
    <row r="24" spans="1:7" ht="14.65" thickBot="1" x14ac:dyDescent="0.5">
      <c r="A24" s="128"/>
      <c r="B24" s="129"/>
      <c r="C24" s="129"/>
      <c r="D24" s="129"/>
      <c r="E24" s="129"/>
      <c r="F24" s="129"/>
      <c r="G24" s="130"/>
    </row>
    <row r="25" spans="1:7" ht="14.65" thickBot="1" x14ac:dyDescent="0.5"/>
    <row r="26" spans="1:7" ht="18" x14ac:dyDescent="0.55000000000000004">
      <c r="A26" s="137" t="s">
        <v>283</v>
      </c>
      <c r="B26" s="138"/>
      <c r="C26" s="138"/>
      <c r="D26" s="138"/>
      <c r="E26" s="138"/>
      <c r="F26" s="138"/>
      <c r="G26" s="139"/>
    </row>
    <row r="27" spans="1:7" x14ac:dyDescent="0.45">
      <c r="A27" s="126"/>
      <c r="G27" s="127"/>
    </row>
    <row r="28" spans="1:7" x14ac:dyDescent="0.45">
      <c r="A28" s="126" t="s">
        <v>284</v>
      </c>
      <c r="G28" s="127"/>
    </row>
    <row r="29" spans="1:7" x14ac:dyDescent="0.45">
      <c r="A29" s="126" t="s">
        <v>285</v>
      </c>
      <c r="G29" s="127"/>
    </row>
    <row r="30" spans="1:7" x14ac:dyDescent="0.45">
      <c r="A30" s="126" t="s">
        <v>286</v>
      </c>
      <c r="G30" s="127"/>
    </row>
    <row r="31" spans="1:7" ht="14.65" thickBot="1" x14ac:dyDescent="0.5">
      <c r="A31" s="128"/>
      <c r="B31" s="129"/>
      <c r="C31" s="129"/>
      <c r="D31" s="129"/>
      <c r="E31" s="129"/>
      <c r="F31" s="129"/>
      <c r="G31" s="130"/>
    </row>
    <row r="32" spans="1:7" ht="14.65" thickBot="1" x14ac:dyDescent="0.5"/>
    <row r="33" spans="1:7" ht="18" x14ac:dyDescent="0.55000000000000004">
      <c r="A33" s="137" t="s">
        <v>288</v>
      </c>
      <c r="B33" s="138"/>
      <c r="C33" s="138"/>
      <c r="D33" s="138"/>
      <c r="E33" s="138"/>
      <c r="F33" s="138"/>
      <c r="G33" s="139"/>
    </row>
    <row r="34" spans="1:7" x14ac:dyDescent="0.45">
      <c r="A34" s="126"/>
      <c r="G34" s="127"/>
    </row>
    <row r="35" spans="1:7" x14ac:dyDescent="0.45">
      <c r="A35" s="126" t="s">
        <v>289</v>
      </c>
      <c r="G35" s="127"/>
    </row>
    <row r="36" spans="1:7" x14ac:dyDescent="0.45">
      <c r="A36" s="126" t="s">
        <v>285</v>
      </c>
      <c r="G36" s="127"/>
    </row>
    <row r="37" spans="1:7" x14ac:dyDescent="0.45">
      <c r="A37" s="126" t="s">
        <v>286</v>
      </c>
      <c r="G37" s="127"/>
    </row>
    <row r="38" spans="1:7" ht="14.65" thickBot="1" x14ac:dyDescent="0.5">
      <c r="A38" s="128"/>
      <c r="B38" s="129"/>
      <c r="C38" s="129"/>
      <c r="D38" s="129"/>
      <c r="E38" s="129"/>
      <c r="F38" s="129"/>
      <c r="G38" s="130"/>
    </row>
    <row r="39" spans="1:7" ht="14.65" thickBot="1" x14ac:dyDescent="0.5"/>
    <row r="40" spans="1:7" ht="18" x14ac:dyDescent="0.55000000000000004">
      <c r="A40" s="137" t="s">
        <v>290</v>
      </c>
      <c r="B40" s="138"/>
      <c r="C40" s="138"/>
      <c r="D40" s="138"/>
      <c r="E40" s="138"/>
      <c r="F40" s="138"/>
      <c r="G40" s="139"/>
    </row>
    <row r="41" spans="1:7" x14ac:dyDescent="0.45">
      <c r="A41" s="126"/>
      <c r="G41" s="127"/>
    </row>
    <row r="42" spans="1:7" x14ac:dyDescent="0.45">
      <c r="A42" s="126" t="s">
        <v>289</v>
      </c>
      <c r="G42" s="127"/>
    </row>
    <row r="43" spans="1:7" x14ac:dyDescent="0.45">
      <c r="A43" s="126" t="s">
        <v>285</v>
      </c>
      <c r="G43" s="127"/>
    </row>
    <row r="44" spans="1:7" x14ac:dyDescent="0.45">
      <c r="A44" s="126" t="s">
        <v>286</v>
      </c>
      <c r="G44" s="127"/>
    </row>
    <row r="45" spans="1:7" ht="14.65" thickBot="1" x14ac:dyDescent="0.5">
      <c r="A45" s="128"/>
      <c r="B45" s="129"/>
      <c r="C45" s="129"/>
      <c r="D45" s="129"/>
      <c r="E45" s="129"/>
      <c r="F45" s="129"/>
      <c r="G45" s="130"/>
    </row>
    <row r="46" spans="1:7" ht="14.65" thickBot="1" x14ac:dyDescent="0.5"/>
    <row r="47" spans="1:7" ht="18" x14ac:dyDescent="0.55000000000000004">
      <c r="A47" s="137" t="s">
        <v>291</v>
      </c>
      <c r="B47" s="138"/>
      <c r="C47" s="138"/>
      <c r="D47" s="138"/>
      <c r="E47" s="138"/>
      <c r="F47" s="138"/>
      <c r="G47" s="139"/>
    </row>
    <row r="48" spans="1:7" x14ac:dyDescent="0.45">
      <c r="A48" s="126"/>
      <c r="G48" s="127"/>
    </row>
    <row r="49" spans="1:7" x14ac:dyDescent="0.45">
      <c r="A49" s="126" t="s">
        <v>292</v>
      </c>
      <c r="G49" s="127"/>
    </row>
    <row r="50" spans="1:7" ht="14.65" thickBot="1" x14ac:dyDescent="0.5">
      <c r="A50" s="128"/>
      <c r="B50" s="129"/>
      <c r="C50" s="129"/>
      <c r="D50" s="129"/>
      <c r="E50" s="129"/>
      <c r="F50" s="129"/>
      <c r="G50" s="130"/>
    </row>
  </sheetData>
  <sheetProtection algorithmName="SHA-512" hashValue="iO9XOh0j8e5AGwb0RkJZxY8ajGgXbE3FdGigdQMM+K9JFSba6d1/Q8MamkYiqhdYxg3DKKTuuNidXZpvBhOD9g==" saltValue="rE6/KMVvWwUR5mUqJ5obiw==" spinCount="100000" sheet="1" objects="1" scenarios="1" selectLockedCells="1" selectUnlockedCells="1"/>
  <mergeCells count="9">
    <mergeCell ref="A2:G3"/>
    <mergeCell ref="A33:G33"/>
    <mergeCell ref="A40:G40"/>
    <mergeCell ref="A47:G47"/>
    <mergeCell ref="A5:G5"/>
    <mergeCell ref="A7:G7"/>
    <mergeCell ref="A8:G8"/>
    <mergeCell ref="A10:G10"/>
    <mergeCell ref="A26:G26"/>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zoomScaleNormal="100" workbookViewId="0">
      <selection activeCell="B3" sqref="B3:C3"/>
    </sheetView>
  </sheetViews>
  <sheetFormatPr defaultColWidth="8.86328125" defaultRowHeight="14.25" x14ac:dyDescent="0.45"/>
  <cols>
    <col min="1" max="1" width="39.53125" customWidth="1"/>
    <col min="2" max="2" width="46.53125" customWidth="1"/>
    <col min="3" max="3" width="13.86328125" customWidth="1"/>
    <col min="9" max="9" width="8.86328125" hidden="1" customWidth="1"/>
  </cols>
  <sheetData>
    <row r="1" spans="1:9" ht="18" x14ac:dyDescent="0.45">
      <c r="A1" s="152" t="s">
        <v>109</v>
      </c>
      <c r="B1" s="152"/>
      <c r="C1" s="152"/>
    </row>
    <row r="2" spans="1:9" ht="14.65" thickBot="1" x14ac:dyDescent="0.5">
      <c r="A2" s="115"/>
      <c r="B2" s="115"/>
    </row>
    <row r="3" spans="1:9" ht="30" customHeight="1" x14ac:dyDescent="0.45">
      <c r="A3" s="116" t="s">
        <v>0</v>
      </c>
      <c r="B3" s="159"/>
      <c r="C3" s="160"/>
      <c r="I3" t="s">
        <v>25</v>
      </c>
    </row>
    <row r="4" spans="1:9" ht="30" customHeight="1" x14ac:dyDescent="0.45">
      <c r="A4" s="117" t="s">
        <v>110</v>
      </c>
      <c r="B4" s="161" t="s">
        <v>278</v>
      </c>
      <c r="C4" s="162"/>
      <c r="I4" t="s">
        <v>24</v>
      </c>
    </row>
    <row r="5" spans="1:9" ht="30" customHeight="1" thickBot="1" x14ac:dyDescent="0.5">
      <c r="A5" s="120" t="s">
        <v>111</v>
      </c>
      <c r="B5" s="163" t="s">
        <v>277</v>
      </c>
      <c r="C5" s="164"/>
    </row>
    <row r="6" spans="1:9" ht="30" customHeight="1" x14ac:dyDescent="0.45">
      <c r="A6" s="153" t="s">
        <v>112</v>
      </c>
      <c r="B6" s="154"/>
      <c r="C6" s="123"/>
    </row>
    <row r="7" spans="1:9" ht="30" customHeight="1" x14ac:dyDescent="0.45">
      <c r="A7" s="155" t="s">
        <v>230</v>
      </c>
      <c r="B7" s="156"/>
      <c r="C7" s="124"/>
    </row>
    <row r="8" spans="1:9" ht="30" customHeight="1" x14ac:dyDescent="0.45">
      <c r="A8" s="155" t="s">
        <v>229</v>
      </c>
      <c r="B8" s="156"/>
      <c r="C8" s="124"/>
    </row>
    <row r="9" spans="1:9" ht="30" customHeight="1" thickBot="1" x14ac:dyDescent="0.5">
      <c r="A9" s="157" t="s">
        <v>271</v>
      </c>
      <c r="B9" s="158"/>
      <c r="C9" s="125"/>
    </row>
    <row r="10" spans="1:9" x14ac:dyDescent="0.45">
      <c r="A10" s="112"/>
      <c r="I10" s="115" t="s">
        <v>217</v>
      </c>
    </row>
    <row r="11" spans="1:9" ht="15.75" x14ac:dyDescent="0.45">
      <c r="A11" s="112" t="s">
        <v>231</v>
      </c>
      <c r="B11" s="82" t="s">
        <v>217</v>
      </c>
      <c r="I11" s="115" t="s">
        <v>218</v>
      </c>
    </row>
    <row r="12" spans="1:9" ht="14.65" thickBot="1" x14ac:dyDescent="0.5">
      <c r="A12" s="115"/>
      <c r="B12" s="115"/>
    </row>
    <row r="13" spans="1:9" ht="30" customHeight="1" thickBot="1" x14ac:dyDescent="0.5">
      <c r="A13" s="121" t="s">
        <v>1</v>
      </c>
      <c r="B13" s="146"/>
      <c r="C13" s="147"/>
    </row>
    <row r="14" spans="1:9" ht="30" customHeight="1" thickBot="1" x14ac:dyDescent="0.5">
      <c r="A14" s="122" t="s">
        <v>276</v>
      </c>
      <c r="B14" s="148" t="s">
        <v>2</v>
      </c>
      <c r="C14" s="149"/>
    </row>
    <row r="15" spans="1:9" ht="30" customHeight="1" x14ac:dyDescent="0.45">
      <c r="A15" s="118" t="s">
        <v>3</v>
      </c>
      <c r="B15" s="150"/>
      <c r="C15" s="151"/>
    </row>
    <row r="16" spans="1:9" ht="30" customHeight="1" x14ac:dyDescent="0.45">
      <c r="A16" s="119" t="s">
        <v>4</v>
      </c>
      <c r="B16" s="142"/>
      <c r="C16" s="143"/>
    </row>
    <row r="17" spans="1:3" ht="30" customHeight="1" x14ac:dyDescent="0.45">
      <c r="A17" s="119" t="s">
        <v>5</v>
      </c>
      <c r="B17" s="142"/>
      <c r="C17" s="143"/>
    </row>
    <row r="18" spans="1:3" ht="30" customHeight="1" x14ac:dyDescent="0.45">
      <c r="A18" s="119" t="s">
        <v>6</v>
      </c>
      <c r="B18" s="142"/>
      <c r="C18" s="143"/>
    </row>
    <row r="19" spans="1:3" ht="30" customHeight="1" x14ac:dyDescent="0.45">
      <c r="A19" s="119" t="s">
        <v>7</v>
      </c>
      <c r="B19" s="142"/>
      <c r="C19" s="143"/>
    </row>
    <row r="20" spans="1:3" ht="30" customHeight="1" x14ac:dyDescent="0.45">
      <c r="A20" s="119" t="s">
        <v>8</v>
      </c>
      <c r="B20" s="142"/>
      <c r="C20" s="143"/>
    </row>
    <row r="21" spans="1:3" ht="30" customHeight="1" x14ac:dyDescent="0.45">
      <c r="A21" s="119" t="s">
        <v>9</v>
      </c>
      <c r="B21" s="142"/>
      <c r="C21" s="143"/>
    </row>
    <row r="22" spans="1:3" ht="30" customHeight="1" x14ac:dyDescent="0.45">
      <c r="A22" s="119" t="s">
        <v>10</v>
      </c>
      <c r="B22" s="142"/>
      <c r="C22" s="143"/>
    </row>
    <row r="23" spans="1:3" ht="30" customHeight="1" x14ac:dyDescent="0.45">
      <c r="A23" s="7" t="s">
        <v>11</v>
      </c>
      <c r="B23" s="142"/>
      <c r="C23" s="143"/>
    </row>
    <row r="24" spans="1:3" ht="30" customHeight="1" x14ac:dyDescent="0.45">
      <c r="A24" s="7"/>
      <c r="B24" s="142"/>
      <c r="C24" s="143"/>
    </row>
    <row r="25" spans="1:3" ht="30" customHeight="1" x14ac:dyDescent="0.45">
      <c r="A25" s="7"/>
      <c r="B25" s="142"/>
      <c r="C25" s="143"/>
    </row>
    <row r="26" spans="1:3" ht="30" customHeight="1" x14ac:dyDescent="0.45">
      <c r="A26" s="7"/>
      <c r="B26" s="142"/>
      <c r="C26" s="143"/>
    </row>
    <row r="27" spans="1:3" ht="30" customHeight="1" x14ac:dyDescent="0.45">
      <c r="A27" s="7"/>
      <c r="B27" s="142"/>
      <c r="C27" s="143"/>
    </row>
    <row r="28" spans="1:3" ht="30" customHeight="1" x14ac:dyDescent="0.45">
      <c r="A28" s="7"/>
      <c r="B28" s="142"/>
      <c r="C28" s="143"/>
    </row>
    <row r="29" spans="1:3" ht="30" customHeight="1" thickBot="1" x14ac:dyDescent="0.5">
      <c r="A29" s="8"/>
      <c r="B29" s="144"/>
      <c r="C29" s="145"/>
    </row>
    <row r="30" spans="1:3" x14ac:dyDescent="0.45">
      <c r="A30" s="115"/>
      <c r="B30" s="115"/>
    </row>
    <row r="31" spans="1:3" x14ac:dyDescent="0.45">
      <c r="A31" s="115"/>
      <c r="B31" s="115"/>
    </row>
    <row r="32" spans="1:3" x14ac:dyDescent="0.45">
      <c r="A32" s="115"/>
      <c r="B32" s="115"/>
    </row>
    <row r="33" spans="1:2" x14ac:dyDescent="0.45">
      <c r="A33" s="115"/>
      <c r="B33" s="115"/>
    </row>
    <row r="34" spans="1:2" x14ac:dyDescent="0.45">
      <c r="A34" s="115"/>
      <c r="B34" s="115"/>
    </row>
    <row r="35" spans="1:2" x14ac:dyDescent="0.45">
      <c r="A35" s="115"/>
      <c r="B35" s="115"/>
    </row>
    <row r="36" spans="1:2" x14ac:dyDescent="0.45">
      <c r="A36" s="115"/>
      <c r="B36" s="115"/>
    </row>
    <row r="37" spans="1:2" x14ac:dyDescent="0.45">
      <c r="A37" s="115"/>
      <c r="B37" s="115"/>
    </row>
    <row r="38" spans="1:2" x14ac:dyDescent="0.45">
      <c r="A38" s="115"/>
      <c r="B38" s="115"/>
    </row>
    <row r="39" spans="1:2" x14ac:dyDescent="0.45">
      <c r="A39" s="115"/>
      <c r="B39" s="115"/>
    </row>
    <row r="40" spans="1:2" x14ac:dyDescent="0.45">
      <c r="A40" s="115"/>
      <c r="B40" s="115"/>
    </row>
    <row r="41" spans="1:2" x14ac:dyDescent="0.45">
      <c r="A41" s="115"/>
      <c r="B41" s="115"/>
    </row>
    <row r="42" spans="1:2" x14ac:dyDescent="0.45">
      <c r="A42" s="115"/>
      <c r="B42" s="115"/>
    </row>
    <row r="43" spans="1:2" x14ac:dyDescent="0.45">
      <c r="A43" s="115"/>
      <c r="B43" s="115"/>
    </row>
    <row r="44" spans="1:2" x14ac:dyDescent="0.45">
      <c r="A44" s="115"/>
      <c r="B44" s="115"/>
    </row>
    <row r="45" spans="1:2" x14ac:dyDescent="0.45">
      <c r="A45" s="115"/>
      <c r="B45" s="115"/>
    </row>
    <row r="46" spans="1:2" x14ac:dyDescent="0.45">
      <c r="A46" s="115"/>
      <c r="B46" s="115"/>
    </row>
    <row r="47" spans="1:2" x14ac:dyDescent="0.45">
      <c r="A47" s="115"/>
      <c r="B47" s="115"/>
    </row>
    <row r="48" spans="1:2" x14ac:dyDescent="0.45">
      <c r="A48" s="115"/>
      <c r="B48" s="115"/>
    </row>
    <row r="49" spans="1:2" x14ac:dyDescent="0.45">
      <c r="A49" s="115"/>
      <c r="B49" s="115"/>
    </row>
    <row r="50" spans="1:2" x14ac:dyDescent="0.45">
      <c r="A50" s="115"/>
      <c r="B50" s="115"/>
    </row>
    <row r="51" spans="1:2" x14ac:dyDescent="0.45">
      <c r="A51" s="115"/>
      <c r="B51" s="115"/>
    </row>
  </sheetData>
  <sheetProtection algorithmName="SHA-512" hashValue="8ps6N8ORV28IsniujW8Bl/tQn7FgRQL9uU+KMRaPwiOjUBSO+tcv3REjcZEwK3CAyyzq0MvIApvtb0aLv0CZVg==" saltValue="7GI/m1mcfWmj6JKnrj42ig==" spinCount="100000" sheet="1" selectLockedCells="1"/>
  <mergeCells count="25">
    <mergeCell ref="A1:C1"/>
    <mergeCell ref="A6:B6"/>
    <mergeCell ref="A7:B7"/>
    <mergeCell ref="A8:B8"/>
    <mergeCell ref="A9:B9"/>
    <mergeCell ref="B3:C3"/>
    <mergeCell ref="B4:C4"/>
    <mergeCell ref="B5:C5"/>
    <mergeCell ref="B13:C13"/>
    <mergeCell ref="B14:C14"/>
    <mergeCell ref="B15:C15"/>
    <mergeCell ref="B16:C16"/>
    <mergeCell ref="B17:C17"/>
    <mergeCell ref="B18:C18"/>
    <mergeCell ref="B19:C19"/>
    <mergeCell ref="B20:C20"/>
    <mergeCell ref="B21:C21"/>
    <mergeCell ref="B22:C22"/>
    <mergeCell ref="B28:C28"/>
    <mergeCell ref="B29:C29"/>
    <mergeCell ref="B23:C23"/>
    <mergeCell ref="B24:C24"/>
    <mergeCell ref="B25:C25"/>
    <mergeCell ref="B26:C26"/>
    <mergeCell ref="B27:C27"/>
  </mergeCells>
  <dataValidations count="1">
    <dataValidation type="list" allowBlank="1" showInputMessage="1" showErrorMessage="1" sqref="B11" xr:uid="{A6E6FEDF-D87C-48E4-AB89-C63D72FFF904}">
      <formula1>valutazione</formula1>
    </dataValidation>
  </dataValidations>
  <pageMargins left="0.7" right="0.7" top="0.75" bottom="0.75" header="0.3" footer="0.3"/>
  <pageSetup paperSize="9" scale="87" orientation="portrait"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0"/>
  <sheetViews>
    <sheetView zoomScaleNormal="100" workbookViewId="0">
      <selection activeCell="C84" sqref="C84"/>
    </sheetView>
  </sheetViews>
  <sheetFormatPr defaultColWidth="9.1328125" defaultRowHeight="14.25" x14ac:dyDescent="0.45"/>
  <cols>
    <col min="1" max="1" width="3" style="242" bestFit="1" customWidth="1"/>
    <col min="2" max="2" width="50.796875" style="252" customWidth="1"/>
    <col min="3" max="3" width="11.86328125" style="253" bestFit="1" customWidth="1"/>
    <col min="4" max="4" width="50.796875" style="242" customWidth="1"/>
    <col min="5" max="10" width="9.1328125" style="242"/>
    <col min="11" max="11" width="0" style="242" hidden="1" customWidth="1"/>
    <col min="12" max="16384" width="9.1328125" style="242"/>
  </cols>
  <sheetData>
    <row r="1" spans="1:11" x14ac:dyDescent="0.45">
      <c r="A1" s="240" t="s">
        <v>113</v>
      </c>
      <c r="B1" s="240"/>
      <c r="C1" s="240"/>
      <c r="D1" s="240"/>
      <c r="E1" s="241"/>
      <c r="F1" s="241"/>
      <c r="G1" s="241"/>
      <c r="H1" s="241"/>
      <c r="I1" s="241"/>
      <c r="J1" s="241"/>
      <c r="K1" s="241"/>
    </row>
    <row r="2" spans="1:11" ht="14.65" thickBot="1" x14ac:dyDescent="0.5">
      <c r="A2" s="243" t="s">
        <v>23</v>
      </c>
      <c r="B2" s="243"/>
      <c r="C2" s="243"/>
      <c r="D2" s="243"/>
      <c r="E2" s="244"/>
      <c r="F2" s="244"/>
      <c r="G2" s="244"/>
      <c r="H2" s="244"/>
      <c r="I2" s="244"/>
      <c r="J2" s="244"/>
      <c r="K2" s="244"/>
    </row>
    <row r="3" spans="1:11" ht="25.05" customHeight="1" thickBot="1" x14ac:dyDescent="0.5">
      <c r="A3" s="245" t="s">
        <v>15</v>
      </c>
      <c r="B3" s="246" t="s">
        <v>13</v>
      </c>
      <c r="C3" s="246" t="s">
        <v>269</v>
      </c>
      <c r="D3" s="246" t="s">
        <v>20</v>
      </c>
    </row>
    <row r="4" spans="1:11" ht="20.100000000000001" customHeight="1" thickTop="1" x14ac:dyDescent="0.45">
      <c r="A4" s="247">
        <v>1</v>
      </c>
      <c r="B4" s="248" t="s">
        <v>214</v>
      </c>
      <c r="C4" s="248"/>
      <c r="D4" s="248"/>
    </row>
    <row r="5" spans="1:11" ht="28.5" x14ac:dyDescent="0.45">
      <c r="B5" s="249" t="s">
        <v>219</v>
      </c>
      <c r="C5" s="109"/>
      <c r="D5" s="165"/>
      <c r="K5" s="242" t="s">
        <v>16</v>
      </c>
    </row>
    <row r="6" spans="1:11" ht="28.5" x14ac:dyDescent="0.45">
      <c r="B6" s="250" t="s">
        <v>221</v>
      </c>
      <c r="C6" s="110"/>
      <c r="D6" s="166"/>
      <c r="K6" s="242" t="s">
        <v>18</v>
      </c>
    </row>
    <row r="7" spans="1:11" x14ac:dyDescent="0.45">
      <c r="B7" s="250" t="s">
        <v>220</v>
      </c>
      <c r="C7" s="110">
        <v>0</v>
      </c>
      <c r="D7" s="166"/>
      <c r="K7" s="242" t="s">
        <v>17</v>
      </c>
    </row>
    <row r="8" spans="1:11" x14ac:dyDescent="0.45">
      <c r="B8" s="250" t="s">
        <v>222</v>
      </c>
      <c r="C8" s="111" t="e">
        <f>C5/C7</f>
        <v>#DIV/0!</v>
      </c>
      <c r="D8" s="166"/>
    </row>
    <row r="9" spans="1:11" x14ac:dyDescent="0.45">
      <c r="B9" s="250" t="s">
        <v>223</v>
      </c>
      <c r="C9" s="111" t="e">
        <f>C6/C7</f>
        <v>#DIV/0!</v>
      </c>
      <c r="D9" s="166"/>
    </row>
    <row r="10" spans="1:11" x14ac:dyDescent="0.45">
      <c r="B10" s="250" t="s">
        <v>224</v>
      </c>
      <c r="C10" s="251" t="e">
        <f>IF(OR(C8=0,C8&lt;C9),K5,IF(C8=C9,K7,K6))</f>
        <v>#DIV/0!</v>
      </c>
      <c r="D10" s="166"/>
    </row>
    <row r="11" spans="1:11" x14ac:dyDescent="0.45">
      <c r="B11" s="250" t="s">
        <v>225</v>
      </c>
      <c r="C11" s="251" t="e">
        <f>IF(C10=K5,0,IF(C10=K7,1,4))</f>
        <v>#DIV/0!</v>
      </c>
      <c r="D11" s="167"/>
    </row>
    <row r="12" spans="1:11" ht="14.65" thickBot="1" x14ac:dyDescent="0.5"/>
    <row r="13" spans="1:11" ht="25.05" customHeight="1" thickBot="1" x14ac:dyDescent="0.5">
      <c r="A13" s="245" t="s">
        <v>15</v>
      </c>
      <c r="B13" s="246" t="s">
        <v>13</v>
      </c>
      <c r="C13" s="246" t="s">
        <v>269</v>
      </c>
      <c r="D13" s="246" t="s">
        <v>20</v>
      </c>
    </row>
    <row r="14" spans="1:11" ht="14.65" thickTop="1" x14ac:dyDescent="0.45">
      <c r="A14" s="247">
        <v>2</v>
      </c>
      <c r="B14" s="248" t="s">
        <v>215</v>
      </c>
      <c r="C14" s="248"/>
      <c r="D14" s="248"/>
    </row>
    <row r="15" spans="1:11" ht="28.5" x14ac:dyDescent="0.45">
      <c r="B15" s="249" t="s">
        <v>226</v>
      </c>
      <c r="C15" s="109"/>
      <c r="D15" s="165"/>
    </row>
    <row r="16" spans="1:11" ht="28.5" x14ac:dyDescent="0.45">
      <c r="B16" s="250" t="s">
        <v>227</v>
      </c>
      <c r="C16" s="110"/>
      <c r="D16" s="166"/>
    </row>
    <row r="17" spans="1:4" x14ac:dyDescent="0.45">
      <c r="B17" s="250" t="s">
        <v>228</v>
      </c>
      <c r="C17" s="110">
        <f>Premessa!C6*Premessa!C8</f>
        <v>0</v>
      </c>
      <c r="D17" s="166"/>
    </row>
    <row r="18" spans="1:4" x14ac:dyDescent="0.45">
      <c r="B18" s="250" t="s">
        <v>232</v>
      </c>
      <c r="C18" s="111" t="e">
        <f>C15/C17</f>
        <v>#DIV/0!</v>
      </c>
      <c r="D18" s="166"/>
    </row>
    <row r="19" spans="1:4" s="254" customFormat="1" x14ac:dyDescent="0.35">
      <c r="B19" s="250" t="s">
        <v>233</v>
      </c>
      <c r="C19" s="111" t="e">
        <f>C16/C17</f>
        <v>#DIV/0!</v>
      </c>
      <c r="D19" s="166"/>
    </row>
    <row r="20" spans="1:4" x14ac:dyDescent="0.45">
      <c r="B20" s="250" t="s">
        <v>224</v>
      </c>
      <c r="C20" s="251" t="e">
        <f>IF(OR(C18=0,C18&lt;C19),K5,IF(C18=C19,K7,K6))</f>
        <v>#DIV/0!</v>
      </c>
      <c r="D20" s="166"/>
    </row>
    <row r="21" spans="1:4" x14ac:dyDescent="0.45">
      <c r="B21" s="250" t="s">
        <v>237</v>
      </c>
      <c r="C21" s="251" t="e">
        <f>IF(C20=K5,0,IF(C20=K7,1,4))</f>
        <v>#DIV/0!</v>
      </c>
      <c r="D21" s="167"/>
    </row>
    <row r="22" spans="1:4" ht="14.65" thickBot="1" x14ac:dyDescent="0.5"/>
    <row r="23" spans="1:4" ht="25.05" customHeight="1" thickBot="1" x14ac:dyDescent="0.5">
      <c r="A23" s="245" t="s">
        <v>15</v>
      </c>
      <c r="B23" s="246" t="s">
        <v>13</v>
      </c>
      <c r="C23" s="246" t="s">
        <v>269</v>
      </c>
      <c r="D23" s="246" t="s">
        <v>20</v>
      </c>
    </row>
    <row r="24" spans="1:4" ht="20.100000000000001" customHeight="1" thickTop="1" x14ac:dyDescent="0.45">
      <c r="A24" s="247">
        <v>3</v>
      </c>
      <c r="B24" s="248" t="s">
        <v>216</v>
      </c>
      <c r="C24" s="248"/>
      <c r="D24" s="248"/>
    </row>
    <row r="25" spans="1:4" ht="28.5" x14ac:dyDescent="0.45">
      <c r="B25" s="249" t="s">
        <v>234</v>
      </c>
      <c r="C25" s="109"/>
      <c r="D25" s="165"/>
    </row>
    <row r="26" spans="1:4" ht="28.5" x14ac:dyDescent="0.45">
      <c r="B26" s="250" t="s">
        <v>235</v>
      </c>
      <c r="C26" s="110"/>
      <c r="D26" s="166"/>
    </row>
    <row r="27" spans="1:4" x14ac:dyDescent="0.45">
      <c r="B27" s="250" t="s">
        <v>236</v>
      </c>
      <c r="C27" s="110">
        <f>Premessa!C6*Premessa!C7*Premessa!C8</f>
        <v>0</v>
      </c>
      <c r="D27" s="166"/>
    </row>
    <row r="28" spans="1:4" x14ac:dyDescent="0.45">
      <c r="B28" s="250" t="s">
        <v>245</v>
      </c>
      <c r="C28" s="111" t="e">
        <f>C25/C27</f>
        <v>#DIV/0!</v>
      </c>
      <c r="D28" s="166"/>
    </row>
    <row r="29" spans="1:4" s="254" customFormat="1" x14ac:dyDescent="0.35">
      <c r="B29" s="250" t="s">
        <v>246</v>
      </c>
      <c r="C29" s="111" t="e">
        <f>C26/C27</f>
        <v>#DIV/0!</v>
      </c>
      <c r="D29" s="166"/>
    </row>
    <row r="30" spans="1:4" x14ac:dyDescent="0.45">
      <c r="B30" s="250" t="s">
        <v>224</v>
      </c>
      <c r="C30" s="251" t="e">
        <f>IF(OR(C28=0,C28&lt;C29),$K$5,IF(C28=C29,$K$7,$K$6))</f>
        <v>#DIV/0!</v>
      </c>
      <c r="D30" s="166"/>
    </row>
    <row r="31" spans="1:4" x14ac:dyDescent="0.45">
      <c r="B31" s="250" t="s">
        <v>238</v>
      </c>
      <c r="C31" s="251" t="e">
        <f>IF(C30=$K$5,0,IF(C30=$K$7,1,4))</f>
        <v>#DIV/0!</v>
      </c>
      <c r="D31" s="167"/>
    </row>
    <row r="32" spans="1:4" ht="14.65" thickBot="1" x14ac:dyDescent="0.5"/>
    <row r="33" spans="1:4" ht="25.05" customHeight="1" thickBot="1" x14ac:dyDescent="0.5">
      <c r="A33" s="245" t="s">
        <v>15</v>
      </c>
      <c r="B33" s="246" t="s">
        <v>13</v>
      </c>
      <c r="C33" s="246" t="s">
        <v>269</v>
      </c>
      <c r="D33" s="246" t="s">
        <v>20</v>
      </c>
    </row>
    <row r="34" spans="1:4" ht="20.100000000000001" customHeight="1" thickTop="1" x14ac:dyDescent="0.45">
      <c r="A34" s="247">
        <v>4</v>
      </c>
      <c r="B34" s="248" t="s">
        <v>14</v>
      </c>
      <c r="C34" s="248"/>
      <c r="D34" s="248"/>
    </row>
    <row r="35" spans="1:4" ht="28.5" x14ac:dyDescent="0.45">
      <c r="B35" s="249" t="s">
        <v>239</v>
      </c>
      <c r="C35" s="109"/>
      <c r="D35" s="165"/>
    </row>
    <row r="36" spans="1:4" ht="28.5" x14ac:dyDescent="0.45">
      <c r="B36" s="250" t="s">
        <v>240</v>
      </c>
      <c r="C36" s="110"/>
      <c r="D36" s="166"/>
    </row>
    <row r="37" spans="1:4" ht="28.5" x14ac:dyDescent="0.45">
      <c r="B37" s="250" t="s">
        <v>241</v>
      </c>
      <c r="C37" s="110">
        <f>Premessa!C9</f>
        <v>0</v>
      </c>
      <c r="D37" s="166"/>
    </row>
    <row r="38" spans="1:4" x14ac:dyDescent="0.45">
      <c r="B38" s="250" t="s">
        <v>242</v>
      </c>
      <c r="C38" s="111" t="e">
        <f>C35/C37</f>
        <v>#DIV/0!</v>
      </c>
      <c r="D38" s="166"/>
    </row>
    <row r="39" spans="1:4" s="254" customFormat="1" x14ac:dyDescent="0.35">
      <c r="B39" s="250" t="s">
        <v>243</v>
      </c>
      <c r="C39" s="111" t="e">
        <f>C36/(C37*3)</f>
        <v>#DIV/0!</v>
      </c>
      <c r="D39" s="166"/>
    </row>
    <row r="40" spans="1:4" x14ac:dyDescent="0.45">
      <c r="B40" s="250" t="s">
        <v>224</v>
      </c>
      <c r="C40" s="251" t="e">
        <f>IF(OR(C38=0,C38&lt;C39),$K$5,IF(C38=C39,$K$7,$K$6))</f>
        <v>#DIV/0!</v>
      </c>
      <c r="D40" s="166"/>
    </row>
    <row r="41" spans="1:4" x14ac:dyDescent="0.45">
      <c r="B41" s="250" t="s">
        <v>244</v>
      </c>
      <c r="C41" s="251" t="e">
        <f>IF(C40=$K$5,0,IF(C40=$K$7,1,4))</f>
        <v>#DIV/0!</v>
      </c>
      <c r="D41" s="167"/>
    </row>
    <row r="42" spans="1:4" ht="14.65" thickBot="1" x14ac:dyDescent="0.5"/>
    <row r="43" spans="1:4" ht="25.05" customHeight="1" thickBot="1" x14ac:dyDescent="0.5">
      <c r="A43" s="245" t="s">
        <v>15</v>
      </c>
      <c r="B43" s="246" t="s">
        <v>13</v>
      </c>
      <c r="C43" s="246" t="s">
        <v>269</v>
      </c>
      <c r="D43" s="246" t="s">
        <v>20</v>
      </c>
    </row>
    <row r="44" spans="1:4" ht="14.65" thickTop="1" x14ac:dyDescent="0.45">
      <c r="A44" s="247">
        <v>5</v>
      </c>
      <c r="B44" s="248" t="s">
        <v>114</v>
      </c>
      <c r="C44" s="248"/>
      <c r="D44" s="248"/>
    </row>
    <row r="45" spans="1:4" ht="13.8" customHeight="1" x14ac:dyDescent="0.45">
      <c r="B45" s="249" t="s">
        <v>247</v>
      </c>
      <c r="C45" s="109"/>
      <c r="D45" s="165"/>
    </row>
    <row r="46" spans="1:4" ht="13.8" customHeight="1" x14ac:dyDescent="0.45">
      <c r="B46" s="250" t="s">
        <v>248</v>
      </c>
      <c r="C46" s="110"/>
      <c r="D46" s="166"/>
    </row>
    <row r="47" spans="1:4" ht="13.8" customHeight="1" x14ac:dyDescent="0.45">
      <c r="B47" s="250" t="s">
        <v>220</v>
      </c>
      <c r="C47" s="110">
        <f>Premessa!C6</f>
        <v>0</v>
      </c>
      <c r="D47" s="166"/>
    </row>
    <row r="48" spans="1:4" ht="13.8" customHeight="1" x14ac:dyDescent="0.45">
      <c r="B48" s="250" t="s">
        <v>249</v>
      </c>
      <c r="C48" s="111" t="e">
        <f>C45/C47</f>
        <v>#DIV/0!</v>
      </c>
      <c r="D48" s="166"/>
    </row>
    <row r="49" spans="1:4" ht="13.8" customHeight="1" x14ac:dyDescent="0.45">
      <c r="B49" s="250" t="s">
        <v>250</v>
      </c>
      <c r="C49" s="111" t="e">
        <f>C46/(C47*3)</f>
        <v>#DIV/0!</v>
      </c>
      <c r="D49" s="166"/>
    </row>
    <row r="50" spans="1:4" ht="13.8" customHeight="1" x14ac:dyDescent="0.45">
      <c r="B50" s="250" t="s">
        <v>224</v>
      </c>
      <c r="C50" s="251" t="e">
        <f>IF(OR(C48=0,C48&lt;C49),$K$5,IF(C48=C49,$K$7,$K$6))</f>
        <v>#DIV/0!</v>
      </c>
      <c r="D50" s="166"/>
    </row>
    <row r="51" spans="1:4" ht="13.8" customHeight="1" x14ac:dyDescent="0.45">
      <c r="B51" s="250" t="s">
        <v>251</v>
      </c>
      <c r="C51" s="251" t="e">
        <f>IF(C50=$K$5,0,IF(C50=$K$7,1,4))</f>
        <v>#DIV/0!</v>
      </c>
      <c r="D51" s="167"/>
    </row>
    <row r="52" spans="1:4" ht="14.65" thickBot="1" x14ac:dyDescent="0.5"/>
    <row r="53" spans="1:4" ht="25.05" customHeight="1" thickBot="1" x14ac:dyDescent="0.5">
      <c r="A53" s="245" t="s">
        <v>15</v>
      </c>
      <c r="B53" s="246" t="s">
        <v>13</v>
      </c>
      <c r="C53" s="246" t="s">
        <v>269</v>
      </c>
      <c r="D53" s="246" t="s">
        <v>20</v>
      </c>
    </row>
    <row r="54" spans="1:4" ht="14.65" thickTop="1" x14ac:dyDescent="0.45">
      <c r="A54" s="247">
        <v>6</v>
      </c>
      <c r="B54" s="248" t="s">
        <v>21</v>
      </c>
      <c r="C54" s="248"/>
      <c r="D54" s="248"/>
    </row>
    <row r="55" spans="1:4" ht="28.5" x14ac:dyDescent="0.45">
      <c r="B55" s="249" t="s">
        <v>252</v>
      </c>
      <c r="C55" s="109"/>
      <c r="D55" s="165"/>
    </row>
    <row r="56" spans="1:4" ht="28.5" x14ac:dyDescent="0.45">
      <c r="B56" s="250" t="s">
        <v>253</v>
      </c>
      <c r="C56" s="110"/>
      <c r="D56" s="166"/>
    </row>
    <row r="57" spans="1:4" x14ac:dyDescent="0.45">
      <c r="B57" s="250" t="s">
        <v>220</v>
      </c>
      <c r="C57" s="110">
        <f>Premessa!C6</f>
        <v>0</v>
      </c>
      <c r="D57" s="166"/>
    </row>
    <row r="58" spans="1:4" x14ac:dyDescent="0.45">
      <c r="B58" s="250" t="s">
        <v>254</v>
      </c>
      <c r="C58" s="111" t="e">
        <f>C55/C57</f>
        <v>#DIV/0!</v>
      </c>
      <c r="D58" s="166"/>
    </row>
    <row r="59" spans="1:4" s="254" customFormat="1" x14ac:dyDescent="0.35">
      <c r="B59" s="250" t="s">
        <v>255</v>
      </c>
      <c r="C59" s="111" t="e">
        <f>C56/(C57*3)</f>
        <v>#DIV/0!</v>
      </c>
      <c r="D59" s="166"/>
    </row>
    <row r="60" spans="1:4" x14ac:dyDescent="0.45">
      <c r="B60" s="250" t="s">
        <v>224</v>
      </c>
      <c r="C60" s="251" t="e">
        <f>IF(OR(C58=0,C58&lt;C59),$K$5,IF(C58=C59,$K$7,$K$6))</f>
        <v>#DIV/0!</v>
      </c>
      <c r="D60" s="166"/>
    </row>
    <row r="61" spans="1:4" x14ac:dyDescent="0.45">
      <c r="B61" s="250" t="s">
        <v>256</v>
      </c>
      <c r="C61" s="251" t="e">
        <f>IF(C60=$K$5,0,IF(C60=$K$7,1,4))</f>
        <v>#DIV/0!</v>
      </c>
      <c r="D61" s="167"/>
    </row>
    <row r="62" spans="1:4" ht="14.65" thickBot="1" x14ac:dyDescent="0.5"/>
    <row r="63" spans="1:4" ht="25.05" customHeight="1" thickBot="1" x14ac:dyDescent="0.5">
      <c r="A63" s="245" t="s">
        <v>15</v>
      </c>
      <c r="B63" s="246" t="s">
        <v>13</v>
      </c>
      <c r="C63" s="246" t="s">
        <v>269</v>
      </c>
      <c r="D63" s="246" t="s">
        <v>20</v>
      </c>
    </row>
    <row r="64" spans="1:4" ht="14.65" thickTop="1" x14ac:dyDescent="0.45">
      <c r="A64" s="247">
        <v>7</v>
      </c>
      <c r="B64" s="248" t="s">
        <v>115</v>
      </c>
      <c r="C64" s="248"/>
      <c r="D64" s="248"/>
    </row>
    <row r="65" spans="1:4" ht="42.75" x14ac:dyDescent="0.45">
      <c r="B65" s="249" t="s">
        <v>257</v>
      </c>
      <c r="C65" s="109"/>
      <c r="D65" s="165"/>
    </row>
    <row r="66" spans="1:4" ht="42.75" x14ac:dyDescent="0.45">
      <c r="B66" s="250" t="s">
        <v>258</v>
      </c>
      <c r="C66" s="110"/>
      <c r="D66" s="166"/>
    </row>
    <row r="67" spans="1:4" x14ac:dyDescent="0.45">
      <c r="B67" s="250" t="s">
        <v>220</v>
      </c>
      <c r="C67" s="110">
        <f>Premessa!C6</f>
        <v>0</v>
      </c>
      <c r="D67" s="166"/>
    </row>
    <row r="68" spans="1:4" x14ac:dyDescent="0.45">
      <c r="B68" s="250" t="s">
        <v>259</v>
      </c>
      <c r="C68" s="111" t="e">
        <f>C65/C67</f>
        <v>#DIV/0!</v>
      </c>
      <c r="D68" s="166"/>
    </row>
    <row r="69" spans="1:4" x14ac:dyDescent="0.45">
      <c r="B69" s="250" t="s">
        <v>260</v>
      </c>
      <c r="C69" s="111" t="e">
        <f>C66/(C67*3)</f>
        <v>#DIV/0!</v>
      </c>
      <c r="D69" s="166"/>
    </row>
    <row r="70" spans="1:4" x14ac:dyDescent="0.45">
      <c r="B70" s="250" t="s">
        <v>224</v>
      </c>
      <c r="C70" s="251" t="e">
        <f>IF(OR(C68=0,C68&lt;C69),$K$5,IF(C68=C69,$K$7,$K$6))</f>
        <v>#DIV/0!</v>
      </c>
      <c r="D70" s="166"/>
    </row>
    <row r="71" spans="1:4" x14ac:dyDescent="0.45">
      <c r="B71" s="250" t="s">
        <v>261</v>
      </c>
      <c r="C71" s="251" t="e">
        <f>IF(C70=$K$5,0,IF(C70=$K$7,1,4))</f>
        <v>#DIV/0!</v>
      </c>
      <c r="D71" s="167"/>
    </row>
    <row r="72" spans="1:4" ht="14.65" thickBot="1" x14ac:dyDescent="0.5"/>
    <row r="73" spans="1:4" ht="25.05" customHeight="1" thickBot="1" x14ac:dyDescent="0.5">
      <c r="A73" s="245" t="s">
        <v>15</v>
      </c>
      <c r="B73" s="246" t="s">
        <v>13</v>
      </c>
      <c r="C73" s="246" t="s">
        <v>269</v>
      </c>
      <c r="D73" s="246" t="s">
        <v>20</v>
      </c>
    </row>
    <row r="74" spans="1:4" ht="14.65" thickTop="1" x14ac:dyDescent="0.45">
      <c r="A74" s="247">
        <v>8</v>
      </c>
      <c r="B74" s="248" t="s">
        <v>116</v>
      </c>
      <c r="C74" s="248"/>
      <c r="D74" s="248"/>
    </row>
    <row r="75" spans="1:4" ht="28.5" x14ac:dyDescent="0.45">
      <c r="B75" s="249" t="s">
        <v>266</v>
      </c>
      <c r="C75" s="109"/>
      <c r="D75" s="165"/>
    </row>
    <row r="76" spans="1:4" ht="28.5" x14ac:dyDescent="0.45">
      <c r="B76" s="250" t="s">
        <v>265</v>
      </c>
      <c r="C76" s="110"/>
      <c r="D76" s="166"/>
    </row>
    <row r="77" spans="1:4" x14ac:dyDescent="0.45">
      <c r="B77" s="250" t="s">
        <v>220</v>
      </c>
      <c r="C77" s="110">
        <f>Premessa!C6</f>
        <v>0</v>
      </c>
      <c r="D77" s="166"/>
    </row>
    <row r="78" spans="1:4" x14ac:dyDescent="0.45">
      <c r="B78" s="250" t="s">
        <v>262</v>
      </c>
      <c r="C78" s="111" t="e">
        <f>C75/C77</f>
        <v>#DIV/0!</v>
      </c>
      <c r="D78" s="166"/>
    </row>
    <row r="79" spans="1:4" x14ac:dyDescent="0.45">
      <c r="B79" s="250" t="s">
        <v>264</v>
      </c>
      <c r="C79" s="111" t="e">
        <f>C76/(C77*3)</f>
        <v>#DIV/0!</v>
      </c>
      <c r="D79" s="166"/>
    </row>
    <row r="80" spans="1:4" x14ac:dyDescent="0.45">
      <c r="B80" s="250" t="s">
        <v>224</v>
      </c>
      <c r="C80" s="251" t="e">
        <f>IF(OR(C78=0,C78&lt;C79),$K$5,IF(C78=C79,$K$7,$K$6))</f>
        <v>#DIV/0!</v>
      </c>
      <c r="D80" s="166"/>
    </row>
    <row r="81" spans="1:4" x14ac:dyDescent="0.45">
      <c r="B81" s="250" t="s">
        <v>263</v>
      </c>
      <c r="C81" s="251" t="e">
        <f>IF(C80=$K$5,0,IF(C80=$K$7,1,4))</f>
        <v>#DIV/0!</v>
      </c>
      <c r="D81" s="167"/>
    </row>
    <row r="82" spans="1:4" ht="14.65" thickBot="1" x14ac:dyDescent="0.5"/>
    <row r="83" spans="1:4" ht="25.05" customHeight="1" thickBot="1" x14ac:dyDescent="0.5">
      <c r="A83" s="245" t="s">
        <v>15</v>
      </c>
      <c r="B83" s="246" t="s">
        <v>13</v>
      </c>
      <c r="C83" s="246" t="s">
        <v>269</v>
      </c>
      <c r="D83" s="246" t="s">
        <v>20</v>
      </c>
    </row>
    <row r="84" spans="1:4" ht="28.9" thickTop="1" x14ac:dyDescent="0.45">
      <c r="A84" s="255">
        <v>9</v>
      </c>
      <c r="B84" s="256" t="s">
        <v>118</v>
      </c>
      <c r="C84" s="113" t="s">
        <v>24</v>
      </c>
      <c r="D84" s="168"/>
    </row>
    <row r="85" spans="1:4" ht="14.65" thickBot="1" x14ac:dyDescent="0.5">
      <c r="A85" s="257"/>
      <c r="B85" s="258" t="s">
        <v>267</v>
      </c>
      <c r="C85" s="259">
        <f>IF(C84="SI",4,0)</f>
        <v>0</v>
      </c>
      <c r="D85" s="169"/>
    </row>
    <row r="86" spans="1:4" ht="28.5" x14ac:dyDescent="0.45">
      <c r="A86" s="260">
        <v>10</v>
      </c>
      <c r="B86" s="261" t="s">
        <v>117</v>
      </c>
      <c r="C86" s="114" t="s">
        <v>24</v>
      </c>
      <c r="D86" s="170"/>
    </row>
    <row r="87" spans="1:4" ht="14.65" thickBot="1" x14ac:dyDescent="0.5">
      <c r="A87" s="257"/>
      <c r="B87" s="258" t="s">
        <v>268</v>
      </c>
      <c r="C87" s="259">
        <f>IF(C86="SI",4,0)</f>
        <v>0</v>
      </c>
      <c r="D87" s="169"/>
    </row>
    <row r="88" spans="1:4" ht="14.65" thickBot="1" x14ac:dyDescent="0.5">
      <c r="B88" s="242"/>
    </row>
    <row r="89" spans="1:4" ht="25.05" customHeight="1" thickBot="1" x14ac:dyDescent="0.5">
      <c r="A89" s="262" t="s">
        <v>270</v>
      </c>
      <c r="B89" s="263"/>
      <c r="C89" s="246" t="e">
        <f>SUM(C11,C21,C31,C41,C51,C61,C71,C81,C85,C87)</f>
        <v>#DIV/0!</v>
      </c>
      <c r="D89" s="246"/>
    </row>
    <row r="90" spans="1:4" ht="14.65" thickTop="1" x14ac:dyDescent="0.45"/>
  </sheetData>
  <sheetProtection algorithmName="SHA-512" hashValue="cG+ktSy2yrmWqGYa2k3q7WzLD5vy+Aynbne+66W6Ni/JGr7ZfprzYrAT+WaWQxFL7RFi0Gm2ILZMeOf6U+N52w==" saltValue="/wpDMSeJt5dnNPCZmAH1kA==" spinCount="100000" sheet="1" objects="1" scenarios="1" selectLockedCells="1"/>
  <mergeCells count="21">
    <mergeCell ref="D55:D61"/>
    <mergeCell ref="D65:D71"/>
    <mergeCell ref="D75:D81"/>
    <mergeCell ref="D84:D85"/>
    <mergeCell ref="D86:D87"/>
    <mergeCell ref="A89:B89"/>
    <mergeCell ref="A1:D1"/>
    <mergeCell ref="A2:D2"/>
    <mergeCell ref="B4:D4"/>
    <mergeCell ref="B14:D14"/>
    <mergeCell ref="B24:D24"/>
    <mergeCell ref="B34:D34"/>
    <mergeCell ref="B44:D44"/>
    <mergeCell ref="B54:D54"/>
    <mergeCell ref="B64:D64"/>
    <mergeCell ref="B74:D74"/>
    <mergeCell ref="D5:D11"/>
    <mergeCell ref="D15:D21"/>
    <mergeCell ref="D25:D31"/>
    <mergeCell ref="D35:D41"/>
    <mergeCell ref="D45:D51"/>
  </mergeCells>
  <dataValidations count="1">
    <dataValidation type="list" allowBlank="1" showInputMessage="1" showErrorMessage="1" sqref="C84 C86" xr:uid="{6BC94C2F-4510-4BCD-9503-2057EBEE9690}">
      <formula1>SN</formula1>
    </dataValidation>
  </dataValidations>
  <pageMargins left="0.7" right="0.7" top="0.75" bottom="0.75" header="0.3" footer="0.3"/>
  <pageSetup paperSize="9" scale="75" orientation="portrait"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6"/>
  <sheetViews>
    <sheetView zoomScaleNormal="100" workbookViewId="0">
      <selection activeCell="C7" sqref="C7"/>
    </sheetView>
  </sheetViews>
  <sheetFormatPr defaultColWidth="8.86328125" defaultRowHeight="14.25" x14ac:dyDescent="0.45"/>
  <cols>
    <col min="1" max="1" width="3" bestFit="1" customWidth="1"/>
    <col min="2" max="2" width="50.796875" customWidth="1"/>
    <col min="3" max="3" width="6.1328125" bestFit="1" customWidth="1"/>
    <col min="4" max="4" width="11.53125" bestFit="1" customWidth="1"/>
    <col min="5" max="5" width="50.796875" customWidth="1"/>
  </cols>
  <sheetData>
    <row r="1" spans="1:5" x14ac:dyDescent="0.45">
      <c r="A1" s="1"/>
      <c r="B1" s="1"/>
      <c r="C1" s="1"/>
      <c r="D1" s="1"/>
      <c r="E1" s="1"/>
    </row>
    <row r="2" spans="1:5" x14ac:dyDescent="0.45">
      <c r="A2" s="186" t="s">
        <v>140</v>
      </c>
      <c r="B2" s="186"/>
      <c r="C2" s="186"/>
      <c r="D2" s="186"/>
      <c r="E2" s="186"/>
    </row>
    <row r="3" spans="1:5" ht="14.65" thickBot="1" x14ac:dyDescent="0.5">
      <c r="A3" s="1"/>
      <c r="B3" s="1"/>
      <c r="C3" s="1"/>
      <c r="D3" s="1"/>
      <c r="E3" s="1"/>
    </row>
    <row r="4" spans="1:5" ht="15" thickTop="1" thickBot="1" x14ac:dyDescent="0.5">
      <c r="A4" s="190" t="s">
        <v>56</v>
      </c>
      <c r="B4" s="190"/>
      <c r="C4" s="190"/>
      <c r="D4" s="190"/>
      <c r="E4" s="190"/>
    </row>
    <row r="5" spans="1:5" ht="69" customHeight="1" thickTop="1" thickBot="1" x14ac:dyDescent="0.5">
      <c r="A5" s="187" t="s">
        <v>132</v>
      </c>
      <c r="B5" s="188"/>
      <c r="C5" s="188"/>
      <c r="D5" s="188"/>
      <c r="E5" s="188"/>
    </row>
    <row r="6" spans="1:5" ht="25.05" customHeight="1" thickBot="1" x14ac:dyDescent="0.5">
      <c r="A6" s="134" t="s">
        <v>28</v>
      </c>
      <c r="B6" s="65" t="s">
        <v>13</v>
      </c>
      <c r="C6" s="65" t="s">
        <v>272</v>
      </c>
      <c r="D6" s="135" t="s">
        <v>19</v>
      </c>
      <c r="E6" s="136" t="s">
        <v>20</v>
      </c>
    </row>
    <row r="7" spans="1:5" ht="30" customHeight="1" x14ac:dyDescent="0.45">
      <c r="A7" s="189">
        <v>1</v>
      </c>
      <c r="B7" s="21" t="s">
        <v>57</v>
      </c>
      <c r="C7" s="16" t="s">
        <v>24</v>
      </c>
      <c r="D7" s="13">
        <f>IF(C7="SI",1,0)</f>
        <v>0</v>
      </c>
      <c r="E7" s="86"/>
    </row>
    <row r="8" spans="1:5" ht="30" customHeight="1" x14ac:dyDescent="0.45">
      <c r="A8" s="181"/>
      <c r="B8" s="171" t="s">
        <v>119</v>
      </c>
      <c r="C8" s="172"/>
      <c r="D8" s="172"/>
      <c r="E8" s="172"/>
    </row>
    <row r="9" spans="1:5" ht="30" customHeight="1" x14ac:dyDescent="0.45">
      <c r="A9" s="173">
        <v>2</v>
      </c>
      <c r="B9" s="20" t="s">
        <v>58</v>
      </c>
      <c r="C9" s="16" t="s">
        <v>24</v>
      </c>
      <c r="D9" s="12">
        <f>IF(C9="SI",1,0)</f>
        <v>0</v>
      </c>
      <c r="E9" s="84"/>
    </row>
    <row r="10" spans="1:5" ht="30" customHeight="1" x14ac:dyDescent="0.45">
      <c r="A10" s="181"/>
      <c r="B10" s="171" t="s">
        <v>120</v>
      </c>
      <c r="C10" s="172"/>
      <c r="D10" s="172"/>
      <c r="E10" s="172"/>
    </row>
    <row r="11" spans="1:5" ht="30" customHeight="1" x14ac:dyDescent="0.45">
      <c r="A11" s="173">
        <v>3</v>
      </c>
      <c r="B11" s="20" t="s">
        <v>273</v>
      </c>
      <c r="C11" s="16" t="s">
        <v>24</v>
      </c>
      <c r="D11" s="12">
        <f>IF(C11="SI",1,0)</f>
        <v>0</v>
      </c>
      <c r="E11" s="84"/>
    </row>
    <row r="12" spans="1:5" ht="30" customHeight="1" x14ac:dyDescent="0.45">
      <c r="A12" s="181"/>
      <c r="B12" s="171" t="s">
        <v>121</v>
      </c>
      <c r="C12" s="172"/>
      <c r="D12" s="172"/>
      <c r="E12" s="172"/>
    </row>
    <row r="13" spans="1:5" ht="30" customHeight="1" x14ac:dyDescent="0.45">
      <c r="A13" s="173">
        <v>4</v>
      </c>
      <c r="B13" s="20" t="s">
        <v>59</v>
      </c>
      <c r="C13" s="16" t="s">
        <v>25</v>
      </c>
      <c r="D13" s="12">
        <f>IF(C13="NO",1,0)</f>
        <v>0</v>
      </c>
      <c r="E13" s="84"/>
    </row>
    <row r="14" spans="1:5" ht="30" customHeight="1" x14ac:dyDescent="0.45">
      <c r="A14" s="181"/>
      <c r="B14" s="171" t="s">
        <v>122</v>
      </c>
      <c r="C14" s="172"/>
      <c r="D14" s="172"/>
      <c r="E14" s="172"/>
    </row>
    <row r="15" spans="1:5" ht="30" customHeight="1" x14ac:dyDescent="0.45">
      <c r="A15" s="173">
        <v>5</v>
      </c>
      <c r="B15" s="20" t="s">
        <v>60</v>
      </c>
      <c r="C15" s="16" t="s">
        <v>25</v>
      </c>
      <c r="D15" s="12">
        <f>IF(C15="NO",1,0)</f>
        <v>0</v>
      </c>
      <c r="E15" s="84"/>
    </row>
    <row r="16" spans="1:5" ht="30" customHeight="1" x14ac:dyDescent="0.45">
      <c r="A16" s="181"/>
      <c r="B16" s="171" t="s">
        <v>123</v>
      </c>
      <c r="C16" s="172"/>
      <c r="D16" s="172"/>
      <c r="E16" s="172"/>
    </row>
    <row r="17" spans="1:5" ht="30" customHeight="1" x14ac:dyDescent="0.45">
      <c r="A17" s="173">
        <v>6</v>
      </c>
      <c r="B17" s="20" t="s">
        <v>61</v>
      </c>
      <c r="C17" s="16" t="s">
        <v>24</v>
      </c>
      <c r="D17" s="12">
        <f>IF(C17="SI",1,0)</f>
        <v>0</v>
      </c>
      <c r="E17" s="84"/>
    </row>
    <row r="18" spans="1:5" ht="30" customHeight="1" x14ac:dyDescent="0.45">
      <c r="A18" s="181"/>
      <c r="B18" s="171" t="s">
        <v>124</v>
      </c>
      <c r="C18" s="172"/>
      <c r="D18" s="172"/>
      <c r="E18" s="172"/>
    </row>
    <row r="19" spans="1:5" ht="30" customHeight="1" x14ac:dyDescent="0.45">
      <c r="A19" s="173">
        <v>7</v>
      </c>
      <c r="B19" s="20" t="s">
        <v>62</v>
      </c>
      <c r="C19" s="16" t="s">
        <v>25</v>
      </c>
      <c r="D19" s="12">
        <f>IF(C19="NO",1,0)</f>
        <v>0</v>
      </c>
      <c r="E19" s="85" t="s">
        <v>68</v>
      </c>
    </row>
    <row r="20" spans="1:5" ht="30" customHeight="1" x14ac:dyDescent="0.45">
      <c r="A20" s="181"/>
      <c r="B20" s="171" t="s">
        <v>125</v>
      </c>
      <c r="C20" s="172"/>
      <c r="D20" s="172"/>
      <c r="E20" s="172"/>
    </row>
    <row r="21" spans="1:5" ht="30" customHeight="1" x14ac:dyDescent="0.45">
      <c r="A21" s="173">
        <v>8</v>
      </c>
      <c r="B21" s="20" t="s">
        <v>63</v>
      </c>
      <c r="C21" s="16" t="s">
        <v>24</v>
      </c>
      <c r="D21" s="12">
        <f>IF(C21="SI",1,0)</f>
        <v>0</v>
      </c>
      <c r="E21" s="84"/>
    </row>
    <row r="22" spans="1:5" ht="30" customHeight="1" x14ac:dyDescent="0.45">
      <c r="A22" s="181"/>
      <c r="B22" s="171" t="s">
        <v>126</v>
      </c>
      <c r="C22" s="172"/>
      <c r="D22" s="172"/>
      <c r="E22" s="172"/>
    </row>
    <row r="23" spans="1:5" ht="30" customHeight="1" x14ac:dyDescent="0.45">
      <c r="A23" s="173">
        <v>9</v>
      </c>
      <c r="B23" s="20" t="s">
        <v>64</v>
      </c>
      <c r="C23" s="16" t="s">
        <v>25</v>
      </c>
      <c r="D23" s="12">
        <f>IF(C23="NO",1,0)</f>
        <v>0</v>
      </c>
      <c r="E23" s="84"/>
    </row>
    <row r="24" spans="1:5" ht="30" customHeight="1" x14ac:dyDescent="0.45">
      <c r="A24" s="181"/>
      <c r="B24" s="171" t="s">
        <v>127</v>
      </c>
      <c r="C24" s="172"/>
      <c r="D24" s="172"/>
      <c r="E24" s="172"/>
    </row>
    <row r="25" spans="1:5" ht="30" customHeight="1" x14ac:dyDescent="0.45">
      <c r="A25" s="173">
        <v>10</v>
      </c>
      <c r="B25" s="20" t="s">
        <v>65</v>
      </c>
      <c r="C25" s="16" t="s">
        <v>24</v>
      </c>
      <c r="D25" s="12">
        <f>IF(C25="SI",1,0)</f>
        <v>0</v>
      </c>
      <c r="E25" s="84"/>
    </row>
    <row r="26" spans="1:5" ht="30" customHeight="1" x14ac:dyDescent="0.45">
      <c r="A26" s="181"/>
      <c r="B26" s="171" t="s">
        <v>128</v>
      </c>
      <c r="C26" s="172"/>
      <c r="D26" s="172"/>
      <c r="E26" s="172"/>
    </row>
    <row r="27" spans="1:5" ht="30" customHeight="1" x14ac:dyDescent="0.45">
      <c r="A27" s="173">
        <v>11</v>
      </c>
      <c r="B27" s="20" t="s">
        <v>66</v>
      </c>
      <c r="C27" s="16" t="s">
        <v>25</v>
      </c>
      <c r="D27" s="12">
        <f>IF(C27="NO",1,0)</f>
        <v>0</v>
      </c>
      <c r="E27" s="84"/>
    </row>
    <row r="28" spans="1:5" ht="30" customHeight="1" x14ac:dyDescent="0.45">
      <c r="A28" s="181"/>
      <c r="B28" s="171" t="s">
        <v>129</v>
      </c>
      <c r="C28" s="172"/>
      <c r="D28" s="172"/>
      <c r="E28" s="172"/>
    </row>
    <row r="29" spans="1:5" ht="30" customHeight="1" x14ac:dyDescent="0.45">
      <c r="A29" s="95">
        <v>12</v>
      </c>
      <c r="B29" s="20" t="s">
        <v>130</v>
      </c>
      <c r="C29" s="16" t="s">
        <v>24</v>
      </c>
      <c r="D29" s="12">
        <f>IF(C29="SI",1,0)</f>
        <v>0</v>
      </c>
      <c r="E29" s="84"/>
    </row>
    <row r="30" spans="1:5" ht="30" customHeight="1" x14ac:dyDescent="0.45">
      <c r="A30" s="173">
        <v>13</v>
      </c>
      <c r="B30" s="20" t="s">
        <v>67</v>
      </c>
      <c r="C30" s="16" t="s">
        <v>24</v>
      </c>
      <c r="D30" s="12">
        <f>IF(C30="SI",1,0)</f>
        <v>0</v>
      </c>
      <c r="E30" s="84"/>
    </row>
    <row r="31" spans="1:5" ht="30" customHeight="1" thickBot="1" x14ac:dyDescent="0.5">
      <c r="A31" s="174"/>
      <c r="B31" s="191" t="s">
        <v>131</v>
      </c>
      <c r="C31" s="192"/>
      <c r="D31" s="192"/>
      <c r="E31" s="192"/>
    </row>
    <row r="32" spans="1:5" ht="25.05" customHeight="1" thickBot="1" x14ac:dyDescent="0.5">
      <c r="A32" s="177" t="s">
        <v>204</v>
      </c>
      <c r="B32" s="177"/>
      <c r="C32" s="177"/>
      <c r="D32" s="28">
        <f>SUM(D30,D29,D27,D25,D23,D21,D19,D17,D15,D13,D11,D9,D7)*100/13</f>
        <v>0</v>
      </c>
      <c r="E32" s="83"/>
    </row>
    <row r="33" spans="1:5" ht="10.050000000000001" customHeight="1" x14ac:dyDescent="0.45">
      <c r="A33" s="22"/>
      <c r="B33" s="22"/>
      <c r="C33" s="22"/>
      <c r="D33" s="25"/>
      <c r="E33" s="23"/>
    </row>
    <row r="34" spans="1:5" ht="10.050000000000001" customHeight="1" thickBot="1" x14ac:dyDescent="0.5"/>
    <row r="35" spans="1:5" ht="15" thickTop="1" thickBot="1" x14ac:dyDescent="0.5">
      <c r="A35" s="178" t="s">
        <v>69</v>
      </c>
      <c r="B35" s="179"/>
      <c r="C35" s="179"/>
      <c r="D35" s="179"/>
      <c r="E35" s="179"/>
    </row>
    <row r="36" spans="1:5" ht="36.6" customHeight="1" thickBot="1" x14ac:dyDescent="0.5">
      <c r="A36" s="176" t="s">
        <v>133</v>
      </c>
      <c r="B36" s="176"/>
      <c r="C36" s="176"/>
      <c r="D36" s="176"/>
      <c r="E36" s="176"/>
    </row>
    <row r="37" spans="1:5" ht="25.05" customHeight="1" thickBot="1" x14ac:dyDescent="0.5">
      <c r="A37" s="134" t="s">
        <v>28</v>
      </c>
      <c r="B37" s="65" t="s">
        <v>13</v>
      </c>
      <c r="C37" s="65" t="s">
        <v>272</v>
      </c>
      <c r="D37" s="135" t="s">
        <v>19</v>
      </c>
      <c r="E37" s="136" t="s">
        <v>20</v>
      </c>
    </row>
    <row r="38" spans="1:5" ht="30" customHeight="1" x14ac:dyDescent="0.45">
      <c r="A38" s="180">
        <v>14</v>
      </c>
      <c r="B38" s="18" t="s">
        <v>70</v>
      </c>
      <c r="C38" s="16" t="s">
        <v>24</v>
      </c>
      <c r="D38" s="12">
        <f>IF(C38="SI",1,0)</f>
        <v>0</v>
      </c>
      <c r="E38" s="86"/>
    </row>
    <row r="39" spans="1:5" ht="30" customHeight="1" x14ac:dyDescent="0.45">
      <c r="A39" s="181"/>
      <c r="B39" s="171" t="s">
        <v>134</v>
      </c>
      <c r="C39" s="172"/>
      <c r="D39" s="172"/>
      <c r="E39" s="172"/>
    </row>
    <row r="40" spans="1:5" ht="30" customHeight="1" x14ac:dyDescent="0.45">
      <c r="A40" s="173">
        <v>15</v>
      </c>
      <c r="B40" s="20" t="s">
        <v>71</v>
      </c>
      <c r="C40" s="16" t="s">
        <v>25</v>
      </c>
      <c r="D40" s="12">
        <f>IF(C40="NO",1,0)</f>
        <v>0</v>
      </c>
      <c r="E40" s="84"/>
    </row>
    <row r="41" spans="1:5" ht="30" customHeight="1" x14ac:dyDescent="0.45">
      <c r="A41" s="181"/>
      <c r="B41" s="171" t="s">
        <v>135</v>
      </c>
      <c r="C41" s="172"/>
      <c r="D41" s="172"/>
      <c r="E41" s="172"/>
    </row>
    <row r="42" spans="1:5" ht="30" customHeight="1" x14ac:dyDescent="0.45">
      <c r="A42" s="173">
        <v>16</v>
      </c>
      <c r="B42" s="20" t="s">
        <v>72</v>
      </c>
      <c r="C42" s="16" t="s">
        <v>24</v>
      </c>
      <c r="D42" s="12">
        <f>IF(C42="SI",1,0)</f>
        <v>0</v>
      </c>
      <c r="E42" s="84"/>
    </row>
    <row r="43" spans="1:5" ht="30" customHeight="1" x14ac:dyDescent="0.45">
      <c r="A43" s="181"/>
      <c r="B43" s="171" t="s">
        <v>136</v>
      </c>
      <c r="C43" s="172"/>
      <c r="D43" s="172"/>
      <c r="E43" s="172"/>
    </row>
    <row r="44" spans="1:5" ht="30" customHeight="1" x14ac:dyDescent="0.45">
      <c r="A44" s="173">
        <v>17</v>
      </c>
      <c r="B44" s="20" t="s">
        <v>73</v>
      </c>
      <c r="C44" s="16" t="s">
        <v>24</v>
      </c>
      <c r="D44" s="12">
        <f>IF(C44="SI",1,0)</f>
        <v>0</v>
      </c>
      <c r="E44" s="84"/>
    </row>
    <row r="45" spans="1:5" ht="30" customHeight="1" x14ac:dyDescent="0.45">
      <c r="A45" s="181"/>
      <c r="B45" s="171" t="s">
        <v>137</v>
      </c>
      <c r="C45" s="172"/>
      <c r="D45" s="172"/>
      <c r="E45" s="172"/>
    </row>
    <row r="46" spans="1:5" ht="30" customHeight="1" x14ac:dyDescent="0.45">
      <c r="A46" s="173">
        <v>18</v>
      </c>
      <c r="B46" s="20" t="s">
        <v>74</v>
      </c>
      <c r="C46" s="16" t="s">
        <v>25</v>
      </c>
      <c r="D46" s="12">
        <f>IF(C46="NO",1,0)</f>
        <v>0</v>
      </c>
      <c r="E46" s="84"/>
    </row>
    <row r="47" spans="1:5" ht="30" customHeight="1" x14ac:dyDescent="0.45">
      <c r="A47" s="181"/>
      <c r="B47" s="171" t="s">
        <v>138</v>
      </c>
      <c r="C47" s="172"/>
      <c r="D47" s="172"/>
      <c r="E47" s="172"/>
    </row>
    <row r="48" spans="1:5" ht="30" customHeight="1" x14ac:dyDescent="0.45">
      <c r="A48" s="184">
        <v>19</v>
      </c>
      <c r="B48" s="20" t="s">
        <v>75</v>
      </c>
      <c r="C48" s="16" t="s">
        <v>25</v>
      </c>
      <c r="D48" s="12">
        <f>IF(C48="NO",1,0)</f>
        <v>0</v>
      </c>
      <c r="E48" s="87"/>
    </row>
    <row r="49" spans="1:5" ht="30" customHeight="1" thickBot="1" x14ac:dyDescent="0.5">
      <c r="A49" s="185"/>
      <c r="B49" s="175" t="s">
        <v>139</v>
      </c>
      <c r="C49" s="175"/>
      <c r="D49" s="175"/>
      <c r="E49" s="175"/>
    </row>
    <row r="50" spans="1:5" ht="25.05" customHeight="1" thickBot="1" x14ac:dyDescent="0.5">
      <c r="A50" s="177" t="s">
        <v>204</v>
      </c>
      <c r="B50" s="177"/>
      <c r="C50" s="177"/>
      <c r="D50" s="28">
        <f>SUM(D38,D40,D42,D44,D46,D48)*100/6</f>
        <v>0</v>
      </c>
      <c r="E50" s="88"/>
    </row>
    <row r="51" spans="1:5" ht="10.050000000000001" customHeight="1" x14ac:dyDescent="0.45">
      <c r="A51" s="22"/>
      <c r="B51" s="22"/>
      <c r="C51" s="22"/>
      <c r="D51" s="25"/>
      <c r="E51" s="24"/>
    </row>
    <row r="52" spans="1:5" ht="10.050000000000001" customHeight="1" thickBot="1" x14ac:dyDescent="0.5"/>
    <row r="53" spans="1:5" ht="15" thickTop="1" thickBot="1" x14ac:dyDescent="0.5">
      <c r="A53" s="178" t="s">
        <v>76</v>
      </c>
      <c r="B53" s="179"/>
      <c r="C53" s="179"/>
      <c r="D53" s="179"/>
      <c r="E53" s="179"/>
    </row>
    <row r="54" spans="1:5" ht="39" customHeight="1" thickBot="1" x14ac:dyDescent="0.5">
      <c r="A54" s="176" t="s">
        <v>143</v>
      </c>
      <c r="B54" s="176"/>
      <c r="C54" s="176"/>
      <c r="D54" s="176"/>
      <c r="E54" s="176"/>
    </row>
    <row r="55" spans="1:5" ht="25.05" customHeight="1" thickBot="1" x14ac:dyDescent="0.5">
      <c r="A55" s="134" t="s">
        <v>28</v>
      </c>
      <c r="B55" s="65" t="s">
        <v>13</v>
      </c>
      <c r="C55" s="65" t="s">
        <v>272</v>
      </c>
      <c r="D55" s="135" t="s">
        <v>19</v>
      </c>
      <c r="E55" s="136" t="s">
        <v>20</v>
      </c>
    </row>
    <row r="56" spans="1:5" ht="30" customHeight="1" x14ac:dyDescent="0.45">
      <c r="A56" s="180">
        <v>20</v>
      </c>
      <c r="B56" s="18" t="s">
        <v>77</v>
      </c>
      <c r="C56" s="16" t="s">
        <v>25</v>
      </c>
      <c r="D56" s="12">
        <f>IF(C56="NO",1,0)</f>
        <v>0</v>
      </c>
      <c r="E56" s="92"/>
    </row>
    <row r="57" spans="1:5" ht="30" customHeight="1" x14ac:dyDescent="0.45">
      <c r="A57" s="181"/>
      <c r="B57" s="171" t="s">
        <v>142</v>
      </c>
      <c r="C57" s="172"/>
      <c r="D57" s="172"/>
      <c r="E57" s="172"/>
    </row>
    <row r="58" spans="1:5" ht="30" customHeight="1" x14ac:dyDescent="0.45">
      <c r="A58" s="173">
        <v>21</v>
      </c>
      <c r="B58" s="20" t="s">
        <v>146</v>
      </c>
      <c r="C58" s="16" t="s">
        <v>24</v>
      </c>
      <c r="D58" s="12">
        <f>IF(C58="SI",1,0)</f>
        <v>0</v>
      </c>
      <c r="E58" s="89"/>
    </row>
    <row r="59" spans="1:5" ht="30" customHeight="1" x14ac:dyDescent="0.45">
      <c r="A59" s="181"/>
      <c r="B59" s="171" t="s">
        <v>144</v>
      </c>
      <c r="C59" s="172"/>
      <c r="D59" s="172"/>
      <c r="E59" s="172"/>
    </row>
    <row r="60" spans="1:5" ht="30" customHeight="1" x14ac:dyDescent="0.45">
      <c r="A60" s="173">
        <v>22</v>
      </c>
      <c r="B60" s="20" t="s">
        <v>147</v>
      </c>
      <c r="C60" s="16" t="s">
        <v>24</v>
      </c>
      <c r="D60" s="12">
        <f>IF(C60="SI",1,0)</f>
        <v>0</v>
      </c>
      <c r="E60" s="89"/>
    </row>
    <row r="61" spans="1:5" ht="30" customHeight="1" x14ac:dyDescent="0.45">
      <c r="A61" s="181"/>
      <c r="B61" s="171" t="s">
        <v>145</v>
      </c>
      <c r="C61" s="172"/>
      <c r="D61" s="172"/>
      <c r="E61" s="172"/>
    </row>
    <row r="62" spans="1:5" ht="30" customHeight="1" x14ac:dyDescent="0.45">
      <c r="A62" s="173">
        <v>23</v>
      </c>
      <c r="B62" s="20" t="s">
        <v>78</v>
      </c>
      <c r="C62" s="16" t="s">
        <v>24</v>
      </c>
      <c r="D62" s="12">
        <f>IF(C62="SI",1,0)</f>
        <v>0</v>
      </c>
      <c r="E62" s="89"/>
    </row>
    <row r="63" spans="1:5" ht="45" customHeight="1" x14ac:dyDescent="0.45">
      <c r="A63" s="181"/>
      <c r="B63" s="171" t="s">
        <v>148</v>
      </c>
      <c r="C63" s="172"/>
      <c r="D63" s="172"/>
      <c r="E63" s="172"/>
    </row>
    <row r="64" spans="1:5" ht="30" customHeight="1" x14ac:dyDescent="0.45">
      <c r="A64" s="173">
        <v>24</v>
      </c>
      <c r="B64" s="20" t="s">
        <v>149</v>
      </c>
      <c r="C64" s="16" t="s">
        <v>24</v>
      </c>
      <c r="D64" s="12">
        <f>IF(C64="SI",1,0)</f>
        <v>0</v>
      </c>
      <c r="E64" s="89"/>
    </row>
    <row r="65" spans="1:5" ht="30" customHeight="1" x14ac:dyDescent="0.45">
      <c r="A65" s="181"/>
      <c r="B65" s="171" t="s">
        <v>150</v>
      </c>
      <c r="C65" s="172"/>
      <c r="D65" s="172"/>
      <c r="E65" s="172"/>
    </row>
    <row r="66" spans="1:5" ht="30" customHeight="1" x14ac:dyDescent="0.45">
      <c r="A66" s="173">
        <v>25</v>
      </c>
      <c r="B66" s="20" t="s">
        <v>274</v>
      </c>
      <c r="C66" s="16" t="s">
        <v>24</v>
      </c>
      <c r="D66" s="12">
        <f>IF(C66="SI",1,0)</f>
        <v>0</v>
      </c>
      <c r="E66" s="91" t="s">
        <v>83</v>
      </c>
    </row>
    <row r="67" spans="1:5" ht="30" customHeight="1" x14ac:dyDescent="0.45">
      <c r="A67" s="181"/>
      <c r="B67" s="171" t="s">
        <v>151</v>
      </c>
      <c r="C67" s="172"/>
      <c r="D67" s="172"/>
      <c r="E67" s="172"/>
    </row>
    <row r="68" spans="1:5" ht="30" customHeight="1" x14ac:dyDescent="0.45">
      <c r="A68" s="173">
        <v>26</v>
      </c>
      <c r="B68" s="20" t="s">
        <v>79</v>
      </c>
      <c r="C68" s="16" t="s">
        <v>24</v>
      </c>
      <c r="D68" s="12">
        <f>IF(C68="SI",1,0)</f>
        <v>0</v>
      </c>
      <c r="E68" s="89"/>
    </row>
    <row r="69" spans="1:5" ht="30" customHeight="1" x14ac:dyDescent="0.45">
      <c r="A69" s="181"/>
      <c r="B69" s="171" t="s">
        <v>152</v>
      </c>
      <c r="C69" s="172"/>
      <c r="D69" s="172"/>
      <c r="E69" s="172"/>
    </row>
    <row r="70" spans="1:5" ht="30" customHeight="1" x14ac:dyDescent="0.45">
      <c r="A70" s="173">
        <v>27</v>
      </c>
      <c r="B70" s="20" t="s">
        <v>80</v>
      </c>
      <c r="C70" s="16" t="s">
        <v>24</v>
      </c>
      <c r="D70" s="12">
        <f>IF(C70="SI",1,0)</f>
        <v>0</v>
      </c>
      <c r="E70" s="89"/>
    </row>
    <row r="71" spans="1:5" ht="30" customHeight="1" x14ac:dyDescent="0.45">
      <c r="A71" s="181"/>
      <c r="B71" s="171" t="s">
        <v>153</v>
      </c>
      <c r="C71" s="172"/>
      <c r="D71" s="172"/>
      <c r="E71" s="172"/>
    </row>
    <row r="72" spans="1:5" ht="30" customHeight="1" x14ac:dyDescent="0.45">
      <c r="A72" s="173">
        <v>28</v>
      </c>
      <c r="B72" s="20" t="s">
        <v>81</v>
      </c>
      <c r="C72" s="16" t="s">
        <v>24</v>
      </c>
      <c r="D72" s="12">
        <f>IF(C72="SI",1,0)</f>
        <v>0</v>
      </c>
      <c r="E72" s="89"/>
    </row>
    <row r="73" spans="1:5" ht="30" customHeight="1" thickBot="1" x14ac:dyDescent="0.5">
      <c r="A73" s="174"/>
      <c r="B73" s="175" t="s">
        <v>154</v>
      </c>
      <c r="C73" s="175"/>
      <c r="D73" s="175"/>
      <c r="E73" s="175"/>
    </row>
    <row r="74" spans="1:5" ht="25.05" customHeight="1" thickBot="1" x14ac:dyDescent="0.5">
      <c r="A74" s="177" t="s">
        <v>22</v>
      </c>
      <c r="B74" s="177"/>
      <c r="C74" s="177"/>
      <c r="D74" s="28">
        <f>SUM(D56,D58,D60,D62,D64,D66,D68,D70,D72)*100/9</f>
        <v>0</v>
      </c>
      <c r="E74" s="83"/>
    </row>
    <row r="75" spans="1:5" ht="10.050000000000001" customHeight="1" x14ac:dyDescent="0.45">
      <c r="A75" s="22"/>
      <c r="B75" s="22"/>
      <c r="C75" s="22"/>
      <c r="D75" s="25"/>
      <c r="E75" s="23"/>
    </row>
    <row r="76" spans="1:5" ht="10.050000000000001" customHeight="1" thickBot="1" x14ac:dyDescent="0.5"/>
    <row r="77" spans="1:5" ht="15" thickTop="1" thickBot="1" x14ac:dyDescent="0.5">
      <c r="A77" s="178" t="s">
        <v>82</v>
      </c>
      <c r="B77" s="179"/>
      <c r="C77" s="179"/>
      <c r="D77" s="179"/>
      <c r="E77" s="179"/>
    </row>
    <row r="78" spans="1:5" ht="28.25" customHeight="1" thickBot="1" x14ac:dyDescent="0.5">
      <c r="A78" s="176" t="s">
        <v>155</v>
      </c>
      <c r="B78" s="176"/>
      <c r="C78" s="176"/>
      <c r="D78" s="176"/>
      <c r="E78" s="176"/>
    </row>
    <row r="79" spans="1:5" ht="25.05" customHeight="1" thickBot="1" x14ac:dyDescent="0.5">
      <c r="A79" s="134" t="s">
        <v>28</v>
      </c>
      <c r="B79" s="65" t="s">
        <v>13</v>
      </c>
      <c r="C79" s="65" t="s">
        <v>272</v>
      </c>
      <c r="D79" s="135" t="s">
        <v>19</v>
      </c>
      <c r="E79" s="136" t="s">
        <v>20</v>
      </c>
    </row>
    <row r="80" spans="1:5" ht="30" customHeight="1" x14ac:dyDescent="0.45">
      <c r="A80" s="180">
        <v>29</v>
      </c>
      <c r="B80" s="18" t="s">
        <v>84</v>
      </c>
      <c r="C80" s="16" t="s">
        <v>24</v>
      </c>
      <c r="D80" s="12">
        <f>IF(C80="SI",1,0)</f>
        <v>0</v>
      </c>
      <c r="E80" s="92"/>
    </row>
    <row r="81" spans="1:5" ht="45" customHeight="1" x14ac:dyDescent="0.45">
      <c r="A81" s="181"/>
      <c r="B81" s="171" t="s">
        <v>156</v>
      </c>
      <c r="C81" s="172"/>
      <c r="D81" s="172"/>
      <c r="E81" s="172"/>
    </row>
    <row r="82" spans="1:5" ht="30" customHeight="1" x14ac:dyDescent="0.45">
      <c r="A82" s="173">
        <v>30</v>
      </c>
      <c r="B82" s="20" t="s">
        <v>85</v>
      </c>
      <c r="C82" s="16" t="s">
        <v>24</v>
      </c>
      <c r="D82" s="12">
        <f>IF(C82="SI",1,0)</f>
        <v>0</v>
      </c>
      <c r="E82" s="89"/>
    </row>
    <row r="83" spans="1:5" ht="30" customHeight="1" x14ac:dyDescent="0.45">
      <c r="A83" s="181"/>
      <c r="B83" s="171" t="s">
        <v>157</v>
      </c>
      <c r="C83" s="172"/>
      <c r="D83" s="172"/>
      <c r="E83" s="172"/>
    </row>
    <row r="84" spans="1:5" ht="30" customHeight="1" x14ac:dyDescent="0.45">
      <c r="A84" s="173">
        <v>31</v>
      </c>
      <c r="B84" s="20" t="s">
        <v>158</v>
      </c>
      <c r="C84" s="16" t="s">
        <v>24</v>
      </c>
      <c r="D84" s="12">
        <f>IF(C84="SI",1,0)</f>
        <v>0</v>
      </c>
      <c r="E84" s="89"/>
    </row>
    <row r="85" spans="1:5" ht="30" customHeight="1" x14ac:dyDescent="0.45">
      <c r="A85" s="181"/>
      <c r="B85" s="171" t="s">
        <v>159</v>
      </c>
      <c r="C85" s="172"/>
      <c r="D85" s="172"/>
      <c r="E85" s="172"/>
    </row>
    <row r="86" spans="1:5" ht="30" customHeight="1" x14ac:dyDescent="0.45">
      <c r="A86" s="173">
        <v>32</v>
      </c>
      <c r="B86" s="20" t="s">
        <v>86</v>
      </c>
      <c r="C86" s="16" t="s">
        <v>24</v>
      </c>
      <c r="D86" s="12">
        <f>IF(C86="SI",1,0)</f>
        <v>0</v>
      </c>
      <c r="E86" s="89"/>
    </row>
    <row r="87" spans="1:5" ht="30" customHeight="1" x14ac:dyDescent="0.45">
      <c r="A87" s="181"/>
      <c r="B87" s="171" t="s">
        <v>160</v>
      </c>
      <c r="C87" s="172"/>
      <c r="D87" s="172"/>
      <c r="E87" s="172"/>
    </row>
    <row r="88" spans="1:5" ht="30" customHeight="1" x14ac:dyDescent="0.45">
      <c r="A88" s="173">
        <v>33</v>
      </c>
      <c r="B88" s="20" t="s">
        <v>87</v>
      </c>
      <c r="C88" s="16" t="s">
        <v>25</v>
      </c>
      <c r="D88" s="12">
        <f>IF(C88="NO",1,0)</f>
        <v>0</v>
      </c>
      <c r="E88" s="89"/>
    </row>
    <row r="89" spans="1:5" ht="30" customHeight="1" x14ac:dyDescent="0.45">
      <c r="A89" s="181"/>
      <c r="B89" s="171" t="s">
        <v>161</v>
      </c>
      <c r="C89" s="172"/>
      <c r="D89" s="172"/>
      <c r="E89" s="172"/>
    </row>
    <row r="90" spans="1:5" ht="30" customHeight="1" x14ac:dyDescent="0.45">
      <c r="A90" s="173">
        <v>34</v>
      </c>
      <c r="B90" s="20" t="s">
        <v>88</v>
      </c>
      <c r="C90" s="16" t="s">
        <v>24</v>
      </c>
      <c r="D90" s="12">
        <f>IF(C90="SI",1,0)</f>
        <v>0</v>
      </c>
      <c r="E90" s="89"/>
    </row>
    <row r="91" spans="1:5" ht="30" customHeight="1" x14ac:dyDescent="0.45">
      <c r="A91" s="181"/>
      <c r="B91" s="171" t="s">
        <v>162</v>
      </c>
      <c r="C91" s="172"/>
      <c r="D91" s="172"/>
      <c r="E91" s="172"/>
    </row>
    <row r="92" spans="1:5" ht="30" customHeight="1" x14ac:dyDescent="0.45">
      <c r="A92" s="173">
        <v>35</v>
      </c>
      <c r="B92" s="20" t="s">
        <v>89</v>
      </c>
      <c r="C92" s="16" t="s">
        <v>24</v>
      </c>
      <c r="D92" s="12">
        <f>IF(C92="SI",1,0)</f>
        <v>0</v>
      </c>
      <c r="E92" s="89"/>
    </row>
    <row r="93" spans="1:5" ht="30" customHeight="1" x14ac:dyDescent="0.45">
      <c r="A93" s="181"/>
      <c r="B93" s="171" t="s">
        <v>163</v>
      </c>
      <c r="C93" s="172"/>
      <c r="D93" s="172"/>
      <c r="E93" s="172"/>
    </row>
    <row r="94" spans="1:5" ht="30" customHeight="1" x14ac:dyDescent="0.45">
      <c r="A94" s="182">
        <v>36</v>
      </c>
      <c r="B94" s="20" t="s">
        <v>90</v>
      </c>
      <c r="C94" s="16" t="s">
        <v>24</v>
      </c>
      <c r="D94" s="12">
        <f>IF(C94="SI",1,0)</f>
        <v>0</v>
      </c>
      <c r="E94" s="89"/>
    </row>
    <row r="95" spans="1:5" ht="30" customHeight="1" thickBot="1" x14ac:dyDescent="0.5">
      <c r="A95" s="183"/>
      <c r="B95" s="175" t="s">
        <v>164</v>
      </c>
      <c r="C95" s="175"/>
      <c r="D95" s="175"/>
      <c r="E95" s="175"/>
    </row>
    <row r="96" spans="1:5" ht="25.05" customHeight="1" thickBot="1" x14ac:dyDescent="0.5">
      <c r="A96" s="177" t="s">
        <v>22</v>
      </c>
      <c r="B96" s="177"/>
      <c r="C96" s="177"/>
      <c r="D96" s="28">
        <f>SUM(D80,D82,D84,D86,D88,D90,D92,D94)*100/8</f>
        <v>0</v>
      </c>
      <c r="E96" s="94"/>
    </row>
  </sheetData>
  <sheetProtection algorithmName="SHA-512" hashValue="H8z0s4E257vo+MgDSnB76uQGvnrEpqCTjG0lGtxiQ8mteiJH4DSXR4zEbz9YIBkXWPZnJSF5e5+b9JXRjzhPBA==" saltValue="lvWzfIfo4F/otUu0/CFINg==" spinCount="100000" sheet="1" objects="1" scenarios="1" selectLockedCells="1"/>
  <mergeCells count="83">
    <mergeCell ref="A2:E2"/>
    <mergeCell ref="A5:E5"/>
    <mergeCell ref="A35:E35"/>
    <mergeCell ref="A32:C32"/>
    <mergeCell ref="A53:E53"/>
    <mergeCell ref="A7:A8"/>
    <mergeCell ref="B8:E8"/>
    <mergeCell ref="A9:A10"/>
    <mergeCell ref="B10:E10"/>
    <mergeCell ref="A11:A12"/>
    <mergeCell ref="B12:E12"/>
    <mergeCell ref="A13:A14"/>
    <mergeCell ref="A4:E4"/>
    <mergeCell ref="A36:E36"/>
    <mergeCell ref="A30:A31"/>
    <mergeCell ref="B31:E31"/>
    <mergeCell ref="B14:E14"/>
    <mergeCell ref="A15:A16"/>
    <mergeCell ref="B16:E16"/>
    <mergeCell ref="A17:A18"/>
    <mergeCell ref="B18:E18"/>
    <mergeCell ref="A25:A26"/>
    <mergeCell ref="B26:E26"/>
    <mergeCell ref="A27:A28"/>
    <mergeCell ref="B28:E28"/>
    <mergeCell ref="A19:A20"/>
    <mergeCell ref="B20:E20"/>
    <mergeCell ref="A21:A22"/>
    <mergeCell ref="B22:E22"/>
    <mergeCell ref="A23:A24"/>
    <mergeCell ref="B24:E24"/>
    <mergeCell ref="B69:E69"/>
    <mergeCell ref="A50:C50"/>
    <mergeCell ref="A38:A39"/>
    <mergeCell ref="B39:E39"/>
    <mergeCell ref="A40:A41"/>
    <mergeCell ref="B41:E41"/>
    <mergeCell ref="A42:A43"/>
    <mergeCell ref="B43:E43"/>
    <mergeCell ref="A44:A45"/>
    <mergeCell ref="B45:E45"/>
    <mergeCell ref="A46:A47"/>
    <mergeCell ref="B47:E47"/>
    <mergeCell ref="A48:A49"/>
    <mergeCell ref="B49:E49"/>
    <mergeCell ref="A70:A71"/>
    <mergeCell ref="B71:E71"/>
    <mergeCell ref="A56:A57"/>
    <mergeCell ref="B57:E57"/>
    <mergeCell ref="A54:E54"/>
    <mergeCell ref="A58:A59"/>
    <mergeCell ref="B59:E59"/>
    <mergeCell ref="A60:A61"/>
    <mergeCell ref="B61:E61"/>
    <mergeCell ref="A62:A63"/>
    <mergeCell ref="B63:E63"/>
    <mergeCell ref="A64:A65"/>
    <mergeCell ref="B65:E65"/>
    <mergeCell ref="A66:A67"/>
    <mergeCell ref="B67:E67"/>
    <mergeCell ref="A68:A69"/>
    <mergeCell ref="A96:C96"/>
    <mergeCell ref="A80:A81"/>
    <mergeCell ref="B81:E81"/>
    <mergeCell ref="A82:A83"/>
    <mergeCell ref="B83:E83"/>
    <mergeCell ref="A84:A85"/>
    <mergeCell ref="B85:E85"/>
    <mergeCell ref="A94:A95"/>
    <mergeCell ref="B95:E95"/>
    <mergeCell ref="A92:A93"/>
    <mergeCell ref="B93:E93"/>
    <mergeCell ref="A86:A87"/>
    <mergeCell ref="B87:E87"/>
    <mergeCell ref="A88:A89"/>
    <mergeCell ref="B89:E89"/>
    <mergeCell ref="A90:A91"/>
    <mergeCell ref="B91:E91"/>
    <mergeCell ref="A72:A73"/>
    <mergeCell ref="B73:E73"/>
    <mergeCell ref="A78:E78"/>
    <mergeCell ref="A74:C74"/>
    <mergeCell ref="A77:E77"/>
  </mergeCells>
  <dataValidations count="1">
    <dataValidation type="list" allowBlank="1" showInputMessage="1" showErrorMessage="1" sqref="C7 C9 C11 C13 C15 C17 C19 C21 C23 C25 C27 C29:C30 C38 C40 C42 C44 C46 C48 C56 C58 C60 C62 C64 C66 C68 C70 C72 C80 C82 C84 C86 C88 C90 C92 C94" xr:uid="{D78D1CCF-B093-43DE-95C8-418A772F53AD}">
      <formula1>SN</formula1>
    </dataValidation>
  </dataValidations>
  <pageMargins left="0.7" right="0.7" top="0.75" bottom="0.75" header="0.3" footer="0.3"/>
  <pageSetup paperSize="9" scale="71" orientation="portrait" r:id="rId1"/>
  <rowBreaks count="3" manualBreakCount="3">
    <brk id="33" max="16383" man="1"/>
    <brk id="51" max="16383" man="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93"/>
  <sheetViews>
    <sheetView zoomScaleNormal="100" workbookViewId="0">
      <selection activeCell="C7" sqref="C7"/>
    </sheetView>
  </sheetViews>
  <sheetFormatPr defaultColWidth="9.1328125" defaultRowHeight="14.25" x14ac:dyDescent="0.45"/>
  <cols>
    <col min="1" max="1" width="3" style="1" bestFit="1" customWidth="1"/>
    <col min="2" max="2" width="50.796875" style="1" customWidth="1"/>
    <col min="3" max="3" width="6.1328125" style="1" bestFit="1" customWidth="1"/>
    <col min="4" max="4" width="11.53125" style="1" bestFit="1" customWidth="1"/>
    <col min="5" max="5" width="50.796875" style="1" customWidth="1"/>
    <col min="6" max="16384" width="9.1328125" style="1"/>
  </cols>
  <sheetData>
    <row r="2" spans="1:5" x14ac:dyDescent="0.45">
      <c r="A2" s="186" t="s">
        <v>141</v>
      </c>
      <c r="B2" s="186"/>
      <c r="C2" s="186"/>
      <c r="D2" s="186"/>
      <c r="E2" s="186"/>
    </row>
    <row r="3" spans="1:5" ht="14.65" thickBot="1" x14ac:dyDescent="0.5"/>
    <row r="4" spans="1:5" ht="15" thickTop="1" thickBot="1" x14ac:dyDescent="0.5">
      <c r="A4" s="178" t="s">
        <v>26</v>
      </c>
      <c r="B4" s="179"/>
      <c r="C4" s="179"/>
      <c r="D4" s="179"/>
      <c r="E4" s="198"/>
    </row>
    <row r="5" spans="1:5" ht="33" customHeight="1" thickBot="1" x14ac:dyDescent="0.5">
      <c r="A5" s="176" t="s">
        <v>165</v>
      </c>
      <c r="B5" s="176"/>
      <c r="C5" s="176"/>
      <c r="D5" s="176"/>
      <c r="E5" s="176"/>
    </row>
    <row r="6" spans="1:5" ht="25.05" customHeight="1" thickBot="1" x14ac:dyDescent="0.5">
      <c r="A6" s="134" t="s">
        <v>28</v>
      </c>
      <c r="B6" s="65" t="s">
        <v>13</v>
      </c>
      <c r="C6" s="65" t="s">
        <v>272</v>
      </c>
      <c r="D6" s="135" t="s">
        <v>19</v>
      </c>
      <c r="E6" s="136" t="s">
        <v>20</v>
      </c>
    </row>
    <row r="7" spans="1:5" ht="30" customHeight="1" x14ac:dyDescent="0.45">
      <c r="A7" s="180">
        <v>37</v>
      </c>
      <c r="B7" s="18" t="s">
        <v>29</v>
      </c>
      <c r="C7" s="17" t="s">
        <v>25</v>
      </c>
      <c r="D7" s="19">
        <f>IF(C7="NO",1,0)</f>
        <v>0</v>
      </c>
      <c r="E7" s="93"/>
    </row>
    <row r="8" spans="1:5" ht="30" customHeight="1" x14ac:dyDescent="0.45">
      <c r="A8" s="181"/>
      <c r="B8" s="193" t="s">
        <v>166</v>
      </c>
      <c r="C8" s="193"/>
      <c r="D8" s="193"/>
      <c r="E8" s="171"/>
    </row>
    <row r="9" spans="1:5" ht="30" customHeight="1" x14ac:dyDescent="0.45">
      <c r="A9" s="173">
        <v>38</v>
      </c>
      <c r="B9" s="20" t="s">
        <v>30</v>
      </c>
      <c r="C9" s="9" t="s">
        <v>25</v>
      </c>
      <c r="D9" s="12">
        <f>IF(C9="NO",1,0)</f>
        <v>0</v>
      </c>
      <c r="E9" s="90"/>
    </row>
    <row r="10" spans="1:5" ht="30" customHeight="1" x14ac:dyDescent="0.45">
      <c r="A10" s="181"/>
      <c r="B10" s="193" t="s">
        <v>167</v>
      </c>
      <c r="C10" s="193"/>
      <c r="D10" s="193"/>
      <c r="E10" s="171"/>
    </row>
    <row r="11" spans="1:5" ht="30" customHeight="1" x14ac:dyDescent="0.45">
      <c r="A11" s="173">
        <v>39</v>
      </c>
      <c r="B11" s="20" t="s">
        <v>31</v>
      </c>
      <c r="C11" s="9" t="s">
        <v>25</v>
      </c>
      <c r="D11" s="12">
        <f>IF(C11="NO",1,0)</f>
        <v>0</v>
      </c>
      <c r="E11" s="90"/>
    </row>
    <row r="12" spans="1:5" ht="30" customHeight="1" x14ac:dyDescent="0.45">
      <c r="A12" s="181"/>
      <c r="B12" s="193" t="s">
        <v>168</v>
      </c>
      <c r="C12" s="193"/>
      <c r="D12" s="193"/>
      <c r="E12" s="171"/>
    </row>
    <row r="13" spans="1:5" ht="30" customHeight="1" x14ac:dyDescent="0.45">
      <c r="A13" s="173">
        <v>40</v>
      </c>
      <c r="B13" s="20" t="s">
        <v>32</v>
      </c>
      <c r="C13" s="9" t="s">
        <v>25</v>
      </c>
      <c r="D13" s="12">
        <f>IF(C13="NO",1,0)</f>
        <v>0</v>
      </c>
      <c r="E13" s="90"/>
    </row>
    <row r="14" spans="1:5" ht="30" customHeight="1" x14ac:dyDescent="0.45">
      <c r="A14" s="181"/>
      <c r="B14" s="193" t="s">
        <v>169</v>
      </c>
      <c r="C14" s="193"/>
      <c r="D14" s="193"/>
      <c r="E14" s="171"/>
    </row>
    <row r="15" spans="1:5" ht="30" customHeight="1" x14ac:dyDescent="0.45">
      <c r="A15" s="173">
        <v>41</v>
      </c>
      <c r="B15" s="20" t="s">
        <v>170</v>
      </c>
      <c r="C15" s="9" t="s">
        <v>25</v>
      </c>
      <c r="D15" s="12">
        <f>IF(C15="NO",1,0)</f>
        <v>0</v>
      </c>
      <c r="E15" s="90"/>
    </row>
    <row r="16" spans="1:5" ht="30" customHeight="1" x14ac:dyDescent="0.45">
      <c r="A16" s="181"/>
      <c r="B16" s="193" t="s">
        <v>171</v>
      </c>
      <c r="C16" s="193"/>
      <c r="D16" s="193"/>
      <c r="E16" s="171"/>
    </row>
    <row r="17" spans="1:5" ht="30" customHeight="1" x14ac:dyDescent="0.45">
      <c r="A17" s="173">
        <v>42</v>
      </c>
      <c r="B17" s="20" t="s">
        <v>173</v>
      </c>
      <c r="C17" s="9" t="s">
        <v>25</v>
      </c>
      <c r="D17" s="12">
        <f>IF(C17="NO",1,0)</f>
        <v>0</v>
      </c>
      <c r="E17" s="90"/>
    </row>
    <row r="18" spans="1:5" ht="30" customHeight="1" x14ac:dyDescent="0.45">
      <c r="A18" s="181"/>
      <c r="B18" s="193" t="s">
        <v>172</v>
      </c>
      <c r="C18" s="193"/>
      <c r="D18" s="193"/>
      <c r="E18" s="171"/>
    </row>
    <row r="19" spans="1:5" ht="30" customHeight="1" x14ac:dyDescent="0.45">
      <c r="A19" s="173">
        <v>43</v>
      </c>
      <c r="B19" s="20" t="s">
        <v>33</v>
      </c>
      <c r="C19" s="9" t="s">
        <v>25</v>
      </c>
      <c r="D19" s="12">
        <f>IF(C19="NO",1,0)</f>
        <v>0</v>
      </c>
      <c r="E19" s="90"/>
    </row>
    <row r="20" spans="1:5" ht="30" customHeight="1" x14ac:dyDescent="0.45">
      <c r="A20" s="181"/>
      <c r="B20" s="193" t="s">
        <v>174</v>
      </c>
      <c r="C20" s="193"/>
      <c r="D20" s="193"/>
      <c r="E20" s="171"/>
    </row>
    <row r="21" spans="1:5" ht="30" customHeight="1" x14ac:dyDescent="0.45">
      <c r="A21" s="173">
        <v>44</v>
      </c>
      <c r="B21" s="20" t="s">
        <v>34</v>
      </c>
      <c r="C21" s="9" t="s">
        <v>25</v>
      </c>
      <c r="D21" s="12">
        <f>IF(C21="NO",1,0)</f>
        <v>0</v>
      </c>
      <c r="E21" s="90"/>
    </row>
    <row r="22" spans="1:5" ht="30" customHeight="1" x14ac:dyDescent="0.45">
      <c r="A22" s="181"/>
      <c r="B22" s="193" t="s">
        <v>175</v>
      </c>
      <c r="C22" s="193"/>
      <c r="D22" s="193"/>
      <c r="E22" s="171"/>
    </row>
    <row r="23" spans="1:5" ht="30" customHeight="1" x14ac:dyDescent="0.45">
      <c r="A23" s="173">
        <v>45</v>
      </c>
      <c r="B23" s="20" t="s">
        <v>35</v>
      </c>
      <c r="C23" s="9" t="s">
        <v>25</v>
      </c>
      <c r="D23" s="12">
        <f>IF(C23="NO",1,0)</f>
        <v>0</v>
      </c>
      <c r="E23" s="90"/>
    </row>
    <row r="24" spans="1:5" ht="30" customHeight="1" x14ac:dyDescent="0.45">
      <c r="A24" s="181"/>
      <c r="B24" s="193" t="s">
        <v>176</v>
      </c>
      <c r="C24" s="193"/>
      <c r="D24" s="193"/>
      <c r="E24" s="171"/>
    </row>
    <row r="25" spans="1:5" ht="30" customHeight="1" x14ac:dyDescent="0.45">
      <c r="A25" s="173">
        <v>46</v>
      </c>
      <c r="B25" s="20" t="s">
        <v>177</v>
      </c>
      <c r="C25" s="9" t="s">
        <v>25</v>
      </c>
      <c r="D25" s="12">
        <f>IF(C25="NO",1,0)</f>
        <v>0</v>
      </c>
      <c r="E25" s="90"/>
    </row>
    <row r="26" spans="1:5" ht="30" customHeight="1" x14ac:dyDescent="0.45">
      <c r="A26" s="181"/>
      <c r="B26" s="193" t="s">
        <v>178</v>
      </c>
      <c r="C26" s="193"/>
      <c r="D26" s="193"/>
      <c r="E26" s="171"/>
    </row>
    <row r="27" spans="1:5" ht="30" customHeight="1" x14ac:dyDescent="0.45">
      <c r="A27" s="182">
        <v>47</v>
      </c>
      <c r="B27" s="20" t="s">
        <v>179</v>
      </c>
      <c r="C27" s="9" t="s">
        <v>25</v>
      </c>
      <c r="D27" s="12">
        <f>IF(C27="NO",1,0)</f>
        <v>0</v>
      </c>
      <c r="E27" s="90"/>
    </row>
    <row r="28" spans="1:5" ht="30" customHeight="1" thickBot="1" x14ac:dyDescent="0.5">
      <c r="A28" s="183"/>
      <c r="B28" s="175" t="s">
        <v>180</v>
      </c>
      <c r="C28" s="175"/>
      <c r="D28" s="175"/>
      <c r="E28" s="194"/>
    </row>
    <row r="29" spans="1:5" ht="25.05" customHeight="1" thickBot="1" x14ac:dyDescent="0.5">
      <c r="A29" s="177" t="s">
        <v>22</v>
      </c>
      <c r="B29" s="177"/>
      <c r="C29" s="177"/>
      <c r="D29" s="28">
        <f>SUM(D7,D9,D11,D13,D15,D17,D19,D21,D23,D25,D27)*100/11</f>
        <v>0</v>
      </c>
      <c r="E29" s="94"/>
    </row>
    <row r="30" spans="1:5" ht="10.050000000000001" customHeight="1" x14ac:dyDescent="0.45">
      <c r="A30" s="22"/>
      <c r="B30" s="22"/>
      <c r="C30" s="22"/>
      <c r="D30" s="25"/>
      <c r="E30" s="11"/>
    </row>
    <row r="31" spans="1:5" ht="10.050000000000001" customHeight="1" thickBot="1" x14ac:dyDescent="0.5"/>
    <row r="32" spans="1:5" ht="15" thickTop="1" thickBot="1" x14ac:dyDescent="0.5">
      <c r="A32" s="199" t="s">
        <v>36</v>
      </c>
      <c r="B32" s="199"/>
      <c r="C32" s="199"/>
      <c r="D32" s="199"/>
      <c r="E32" s="199"/>
    </row>
    <row r="33" spans="1:5" ht="30" customHeight="1" thickBot="1" x14ac:dyDescent="0.5">
      <c r="A33" s="176" t="s">
        <v>181</v>
      </c>
      <c r="B33" s="197"/>
      <c r="C33" s="197"/>
      <c r="D33" s="197"/>
      <c r="E33" s="197"/>
    </row>
    <row r="34" spans="1:5" ht="25.05" customHeight="1" thickBot="1" x14ac:dyDescent="0.5">
      <c r="A34" s="134" t="s">
        <v>28</v>
      </c>
      <c r="B34" s="65" t="s">
        <v>13</v>
      </c>
      <c r="C34" s="65" t="s">
        <v>25</v>
      </c>
      <c r="D34" s="135" t="s">
        <v>19</v>
      </c>
      <c r="E34" s="136" t="s">
        <v>20</v>
      </c>
    </row>
    <row r="35" spans="1:5" ht="30" customHeight="1" x14ac:dyDescent="0.45">
      <c r="A35" s="195">
        <v>48</v>
      </c>
      <c r="B35" s="18" t="s">
        <v>37</v>
      </c>
      <c r="C35" s="17" t="s">
        <v>25</v>
      </c>
      <c r="D35" s="19">
        <f>IF(C35="NO",1,0)</f>
        <v>0</v>
      </c>
      <c r="E35" s="93"/>
    </row>
    <row r="36" spans="1:5" ht="30" customHeight="1" x14ac:dyDescent="0.45">
      <c r="A36" s="182"/>
      <c r="B36" s="193" t="s">
        <v>182</v>
      </c>
      <c r="C36" s="193"/>
      <c r="D36" s="193"/>
      <c r="E36" s="171"/>
    </row>
    <row r="37" spans="1:5" ht="30" customHeight="1" x14ac:dyDescent="0.45">
      <c r="A37" s="182">
        <v>49</v>
      </c>
      <c r="B37" s="20" t="s">
        <v>38</v>
      </c>
      <c r="C37" s="9" t="s">
        <v>25</v>
      </c>
      <c r="D37" s="12">
        <f>IF(C37="NO",1,0)</f>
        <v>0</v>
      </c>
      <c r="E37" s="90"/>
    </row>
    <row r="38" spans="1:5" ht="30" customHeight="1" x14ac:dyDescent="0.45">
      <c r="A38" s="182"/>
      <c r="B38" s="193" t="s">
        <v>183</v>
      </c>
      <c r="C38" s="193"/>
      <c r="D38" s="193"/>
      <c r="E38" s="171"/>
    </row>
    <row r="39" spans="1:5" ht="30" customHeight="1" x14ac:dyDescent="0.45">
      <c r="A39" s="182">
        <v>50</v>
      </c>
      <c r="B39" s="20" t="s">
        <v>185</v>
      </c>
      <c r="C39" s="9" t="s">
        <v>24</v>
      </c>
      <c r="D39" s="12">
        <f>IF(C39="SI",1,0)</f>
        <v>0</v>
      </c>
      <c r="E39" s="90"/>
    </row>
    <row r="40" spans="1:5" ht="30" customHeight="1" x14ac:dyDescent="0.45">
      <c r="A40" s="182"/>
      <c r="B40" s="193" t="s">
        <v>184</v>
      </c>
      <c r="C40" s="193"/>
      <c r="D40" s="193"/>
      <c r="E40" s="171"/>
    </row>
    <row r="41" spans="1:5" ht="30" customHeight="1" x14ac:dyDescent="0.45">
      <c r="A41" s="182">
        <v>51</v>
      </c>
      <c r="B41" s="20" t="s">
        <v>39</v>
      </c>
      <c r="C41" s="9" t="s">
        <v>24</v>
      </c>
      <c r="D41" s="12">
        <f>IF(C41="SI",1,0)</f>
        <v>0</v>
      </c>
      <c r="E41" s="90"/>
    </row>
    <row r="42" spans="1:5" ht="30" customHeight="1" thickBot="1" x14ac:dyDescent="0.5">
      <c r="A42" s="183"/>
      <c r="B42" s="175" t="s">
        <v>186</v>
      </c>
      <c r="C42" s="175"/>
      <c r="D42" s="175"/>
      <c r="E42" s="194"/>
    </row>
    <row r="43" spans="1:5" ht="25.05" customHeight="1" thickBot="1" x14ac:dyDescent="0.5">
      <c r="A43" s="177" t="s">
        <v>22</v>
      </c>
      <c r="B43" s="177"/>
      <c r="C43" s="177"/>
      <c r="D43" s="28">
        <f>SUM(D35,D37,D39,D41)*100/4</f>
        <v>0</v>
      </c>
      <c r="E43" s="94"/>
    </row>
    <row r="44" spans="1:5" ht="10.050000000000001" customHeight="1" x14ac:dyDescent="0.45"/>
    <row r="45" spans="1:5" ht="10.050000000000001" customHeight="1" thickBot="1" x14ac:dyDescent="0.5"/>
    <row r="46" spans="1:5" ht="15" thickTop="1" thickBot="1" x14ac:dyDescent="0.5">
      <c r="A46" s="178" t="s">
        <v>187</v>
      </c>
      <c r="B46" s="179"/>
      <c r="C46" s="179"/>
      <c r="D46" s="179"/>
      <c r="E46" s="198"/>
    </row>
    <row r="47" spans="1:5" ht="30" customHeight="1" thickBot="1" x14ac:dyDescent="0.5">
      <c r="A47" s="176" t="s">
        <v>188</v>
      </c>
      <c r="B47" s="176"/>
      <c r="C47" s="176"/>
      <c r="D47" s="176"/>
      <c r="E47" s="176"/>
    </row>
    <row r="48" spans="1:5" ht="25.05" customHeight="1" thickBot="1" x14ac:dyDescent="0.5">
      <c r="A48" s="134" t="s">
        <v>28</v>
      </c>
      <c r="B48" s="65" t="s">
        <v>13</v>
      </c>
      <c r="C48" s="65" t="s">
        <v>25</v>
      </c>
      <c r="D48" s="135" t="s">
        <v>19</v>
      </c>
      <c r="E48" s="136" t="s">
        <v>20</v>
      </c>
    </row>
    <row r="49" spans="1:5" ht="30" customHeight="1" x14ac:dyDescent="0.45">
      <c r="A49" s="195">
        <v>52</v>
      </c>
      <c r="B49" s="105" t="s">
        <v>40</v>
      </c>
      <c r="C49" s="106" t="s">
        <v>25</v>
      </c>
      <c r="D49" s="107">
        <f>IF(C49="NO",1,0)</f>
        <v>0</v>
      </c>
      <c r="E49" s="108"/>
    </row>
    <row r="50" spans="1:5" ht="45" customHeight="1" x14ac:dyDescent="0.45">
      <c r="A50" s="182"/>
      <c r="B50" s="193" t="s">
        <v>189</v>
      </c>
      <c r="C50" s="193"/>
      <c r="D50" s="193"/>
      <c r="E50" s="171"/>
    </row>
    <row r="51" spans="1:5" ht="30" customHeight="1" x14ac:dyDescent="0.45">
      <c r="A51" s="189">
        <v>53</v>
      </c>
      <c r="B51" s="20" t="s">
        <v>190</v>
      </c>
      <c r="C51" s="9" t="s">
        <v>25</v>
      </c>
      <c r="D51" s="12">
        <f>IF(C51="NO",1,0)</f>
        <v>0</v>
      </c>
      <c r="E51" s="90"/>
    </row>
    <row r="52" spans="1:5" ht="30" customHeight="1" x14ac:dyDescent="0.45">
      <c r="A52" s="189"/>
      <c r="B52" s="193" t="s">
        <v>275</v>
      </c>
      <c r="C52" s="193"/>
      <c r="D52" s="193"/>
      <c r="E52" s="171"/>
    </row>
    <row r="53" spans="1:5" ht="30" customHeight="1" x14ac:dyDescent="0.45">
      <c r="A53" s="182">
        <v>54</v>
      </c>
      <c r="B53" s="14" t="s">
        <v>191</v>
      </c>
      <c r="C53" s="9" t="s">
        <v>25</v>
      </c>
      <c r="D53" s="12">
        <f>IF(C53="NO",1,0)</f>
        <v>0</v>
      </c>
      <c r="E53" s="90"/>
    </row>
    <row r="54" spans="1:5" ht="30" customHeight="1" thickBot="1" x14ac:dyDescent="0.5">
      <c r="A54" s="183"/>
      <c r="B54" s="196" t="s">
        <v>192</v>
      </c>
      <c r="C54" s="196"/>
      <c r="D54" s="196"/>
      <c r="E54" s="191"/>
    </row>
    <row r="55" spans="1:5" ht="25.05" customHeight="1" thickBot="1" x14ac:dyDescent="0.5">
      <c r="A55" s="177" t="s">
        <v>22</v>
      </c>
      <c r="B55" s="177"/>
      <c r="C55" s="177"/>
      <c r="D55" s="28">
        <f>SUM(D49,D51,D53)*100/3</f>
        <v>0</v>
      </c>
      <c r="E55" s="94"/>
    </row>
    <row r="56" spans="1:5" ht="10.050000000000001" customHeight="1" x14ac:dyDescent="0.45">
      <c r="A56" s="22"/>
      <c r="B56" s="22"/>
      <c r="C56" s="22"/>
      <c r="D56" s="22"/>
      <c r="E56" s="25"/>
    </row>
    <row r="57" spans="1:5" ht="10.050000000000001" customHeight="1" thickBot="1" x14ac:dyDescent="0.5"/>
    <row r="58" spans="1:5" ht="15" thickTop="1" thickBot="1" x14ac:dyDescent="0.5">
      <c r="A58" s="178" t="s">
        <v>41</v>
      </c>
      <c r="B58" s="179"/>
      <c r="C58" s="179"/>
      <c r="D58" s="179"/>
      <c r="E58" s="198"/>
    </row>
    <row r="59" spans="1:5" ht="30" customHeight="1" thickBot="1" x14ac:dyDescent="0.5">
      <c r="A59" s="200" t="s">
        <v>193</v>
      </c>
      <c r="B59" s="200"/>
      <c r="C59" s="200"/>
      <c r="D59" s="200"/>
      <c r="E59" s="200"/>
    </row>
    <row r="60" spans="1:5" ht="25.05" customHeight="1" thickBot="1" x14ac:dyDescent="0.5">
      <c r="A60" s="134" t="s">
        <v>28</v>
      </c>
      <c r="B60" s="65" t="s">
        <v>13</v>
      </c>
      <c r="C60" s="65" t="s">
        <v>25</v>
      </c>
      <c r="D60" s="135" t="s">
        <v>19</v>
      </c>
      <c r="E60" s="136" t="s">
        <v>20</v>
      </c>
    </row>
    <row r="61" spans="1:5" ht="30" customHeight="1" x14ac:dyDescent="0.45">
      <c r="A61" s="180">
        <v>55</v>
      </c>
      <c r="B61" s="18" t="s">
        <v>43</v>
      </c>
      <c r="C61" s="17" t="s">
        <v>24</v>
      </c>
      <c r="D61" s="19">
        <f>IF(C61="SI",1,0)</f>
        <v>0</v>
      </c>
      <c r="E61" s="93"/>
    </row>
    <row r="62" spans="1:5" ht="30" customHeight="1" x14ac:dyDescent="0.45">
      <c r="A62" s="181"/>
      <c r="B62" s="193" t="s">
        <v>194</v>
      </c>
      <c r="C62" s="193"/>
      <c r="D62" s="193"/>
      <c r="E62" s="171"/>
    </row>
    <row r="63" spans="1:5" ht="30" customHeight="1" x14ac:dyDescent="0.45">
      <c r="A63" s="173">
        <v>56</v>
      </c>
      <c r="B63" s="20" t="s">
        <v>44</v>
      </c>
      <c r="C63" s="9" t="s">
        <v>25</v>
      </c>
      <c r="D63" s="12">
        <f>IF(C63="NO",1,0)</f>
        <v>0</v>
      </c>
      <c r="E63" s="90"/>
    </row>
    <row r="64" spans="1:5" ht="30" customHeight="1" x14ac:dyDescent="0.45">
      <c r="A64" s="181"/>
      <c r="B64" s="193" t="s">
        <v>195</v>
      </c>
      <c r="C64" s="193"/>
      <c r="D64" s="193"/>
      <c r="E64" s="171"/>
    </row>
    <row r="65" spans="1:5" ht="30" customHeight="1" x14ac:dyDescent="0.45">
      <c r="A65" s="173">
        <v>57</v>
      </c>
      <c r="B65" s="20" t="s">
        <v>45</v>
      </c>
      <c r="C65" s="9" t="s">
        <v>25</v>
      </c>
      <c r="D65" s="12">
        <f>IF(C65="NO",1,0)</f>
        <v>0</v>
      </c>
      <c r="E65" s="90"/>
    </row>
    <row r="66" spans="1:5" ht="30" customHeight="1" x14ac:dyDescent="0.45">
      <c r="A66" s="181"/>
      <c r="B66" s="193" t="s">
        <v>196</v>
      </c>
      <c r="C66" s="193"/>
      <c r="D66" s="193"/>
      <c r="E66" s="171"/>
    </row>
    <row r="67" spans="1:5" ht="30" customHeight="1" x14ac:dyDescent="0.45">
      <c r="A67" s="173">
        <v>58</v>
      </c>
      <c r="B67" s="20" t="s">
        <v>46</v>
      </c>
      <c r="C67" s="9" t="s">
        <v>25</v>
      </c>
      <c r="D67" s="12">
        <f>IF(C67="NO",1,0)</f>
        <v>0</v>
      </c>
      <c r="E67" s="90"/>
    </row>
    <row r="68" spans="1:5" ht="30" customHeight="1" x14ac:dyDescent="0.45">
      <c r="A68" s="181"/>
      <c r="B68" s="193" t="s">
        <v>197</v>
      </c>
      <c r="C68" s="193"/>
      <c r="D68" s="193"/>
      <c r="E68" s="171"/>
    </row>
    <row r="69" spans="1:5" ht="30" customHeight="1" x14ac:dyDescent="0.45">
      <c r="A69" s="182">
        <v>59</v>
      </c>
      <c r="B69" s="20" t="s">
        <v>47</v>
      </c>
      <c r="C69" s="9" t="s">
        <v>24</v>
      </c>
      <c r="D69" s="12">
        <f>IF(C69="SI",1,0)</f>
        <v>0</v>
      </c>
      <c r="E69" s="90"/>
    </row>
    <row r="70" spans="1:5" ht="30" customHeight="1" thickBot="1" x14ac:dyDescent="0.5">
      <c r="A70" s="183"/>
      <c r="B70" s="175" t="s">
        <v>198</v>
      </c>
      <c r="C70" s="175"/>
      <c r="D70" s="175"/>
      <c r="E70" s="194"/>
    </row>
    <row r="71" spans="1:5" ht="25.05" customHeight="1" thickBot="1" x14ac:dyDescent="0.5">
      <c r="A71" s="177" t="s">
        <v>22</v>
      </c>
      <c r="B71" s="177"/>
      <c r="C71" s="177"/>
      <c r="D71" s="28">
        <f>SUM(D61,D63,D65,D67,D69)*100/5</f>
        <v>0</v>
      </c>
      <c r="E71" s="94"/>
    </row>
    <row r="72" spans="1:5" ht="10.050000000000001" customHeight="1" x14ac:dyDescent="0.45">
      <c r="A72" s="22"/>
      <c r="B72" s="22"/>
      <c r="C72" s="22"/>
      <c r="D72" s="22"/>
      <c r="E72" s="25"/>
    </row>
    <row r="73" spans="1:5" ht="10.050000000000001" customHeight="1" thickBot="1" x14ac:dyDescent="0.5"/>
    <row r="74" spans="1:5" ht="15" thickTop="1" thickBot="1" x14ac:dyDescent="0.5">
      <c r="A74" s="178" t="s">
        <v>42</v>
      </c>
      <c r="B74" s="179"/>
      <c r="C74" s="179"/>
      <c r="D74" s="179"/>
      <c r="E74" s="198"/>
    </row>
    <row r="75" spans="1:5" ht="30" customHeight="1" thickBot="1" x14ac:dyDescent="0.5">
      <c r="A75" s="200" t="s">
        <v>199</v>
      </c>
      <c r="B75" s="200"/>
      <c r="C75" s="200"/>
      <c r="D75" s="200"/>
      <c r="E75" s="200"/>
    </row>
    <row r="76" spans="1:5" ht="25.05" customHeight="1" thickBot="1" x14ac:dyDescent="0.5">
      <c r="A76" s="134" t="s">
        <v>28</v>
      </c>
      <c r="B76" s="65" t="s">
        <v>13</v>
      </c>
      <c r="C76" s="65" t="s">
        <v>25</v>
      </c>
      <c r="D76" s="135" t="s">
        <v>19</v>
      </c>
      <c r="E76" s="136" t="s">
        <v>20</v>
      </c>
    </row>
    <row r="77" spans="1:5" ht="30" customHeight="1" x14ac:dyDescent="0.45">
      <c r="A77" s="180">
        <v>60</v>
      </c>
      <c r="B77" s="18" t="s">
        <v>48</v>
      </c>
      <c r="C77" s="17" t="s">
        <v>25</v>
      </c>
      <c r="D77" s="19">
        <f>IF(C77="NO",1,0)</f>
        <v>0</v>
      </c>
      <c r="E77" s="93"/>
    </row>
    <row r="78" spans="1:5" ht="30" customHeight="1" x14ac:dyDescent="0.45">
      <c r="A78" s="181"/>
      <c r="B78" s="193" t="s">
        <v>200</v>
      </c>
      <c r="C78" s="193"/>
      <c r="D78" s="193"/>
      <c r="E78" s="171"/>
    </row>
    <row r="79" spans="1:5" ht="30" customHeight="1" x14ac:dyDescent="0.45">
      <c r="A79" s="173">
        <v>61</v>
      </c>
      <c r="B79" s="20" t="s">
        <v>49</v>
      </c>
      <c r="C79" s="9" t="s">
        <v>25</v>
      </c>
      <c r="D79" s="12">
        <f>IF(C79="NO",1,0)</f>
        <v>0</v>
      </c>
      <c r="E79" s="90"/>
    </row>
    <row r="80" spans="1:5" ht="30" customHeight="1" x14ac:dyDescent="0.45">
      <c r="A80" s="181"/>
      <c r="B80" s="193" t="s">
        <v>201</v>
      </c>
      <c r="C80" s="193"/>
      <c r="D80" s="193"/>
      <c r="E80" s="171"/>
    </row>
    <row r="81" spans="1:5" ht="30" customHeight="1" x14ac:dyDescent="0.45">
      <c r="A81" s="182">
        <v>62</v>
      </c>
      <c r="B81" s="20" t="s">
        <v>50</v>
      </c>
      <c r="C81" s="9" t="s">
        <v>24</v>
      </c>
      <c r="D81" s="12">
        <f>IF(C81="SI",1,0)</f>
        <v>0</v>
      </c>
      <c r="E81" s="90"/>
    </row>
    <row r="82" spans="1:5" ht="30" customHeight="1" thickBot="1" x14ac:dyDescent="0.5">
      <c r="A82" s="183"/>
      <c r="B82" s="175" t="s">
        <v>202</v>
      </c>
      <c r="C82" s="175"/>
      <c r="D82" s="175"/>
      <c r="E82" s="194"/>
    </row>
    <row r="83" spans="1:5" ht="25.05" customHeight="1" thickBot="1" x14ac:dyDescent="0.5">
      <c r="A83" s="177" t="s">
        <v>22</v>
      </c>
      <c r="B83" s="177"/>
      <c r="C83" s="177"/>
      <c r="D83" s="28">
        <f>SUM(D77,D79,D81)*100/3</f>
        <v>0</v>
      </c>
      <c r="E83" s="94"/>
    </row>
    <row r="84" spans="1:5" ht="10.050000000000001" customHeight="1" x14ac:dyDescent="0.45"/>
    <row r="85" spans="1:5" ht="10.050000000000001" customHeight="1" thickBot="1" x14ac:dyDescent="0.5"/>
    <row r="86" spans="1:5" ht="15" thickTop="1" thickBot="1" x14ac:dyDescent="0.5">
      <c r="A86" s="199" t="s">
        <v>55</v>
      </c>
      <c r="B86" s="199"/>
      <c r="C86" s="199"/>
      <c r="D86" s="199"/>
      <c r="E86" s="199"/>
    </row>
    <row r="87" spans="1:5" ht="21" customHeight="1" thickBot="1" x14ac:dyDescent="0.5">
      <c r="A87" s="176" t="s">
        <v>203</v>
      </c>
      <c r="B87" s="176"/>
      <c r="C87" s="176"/>
      <c r="D87" s="176"/>
      <c r="E87" s="176"/>
    </row>
    <row r="88" spans="1:5" ht="25.05" customHeight="1" thickBot="1" x14ac:dyDescent="0.5">
      <c r="A88" s="134" t="s">
        <v>28</v>
      </c>
      <c r="B88" s="65" t="s">
        <v>13</v>
      </c>
      <c r="C88" s="65" t="s">
        <v>25</v>
      </c>
      <c r="D88" s="135" t="s">
        <v>19</v>
      </c>
      <c r="E88" s="136" t="s">
        <v>20</v>
      </c>
    </row>
    <row r="89" spans="1:5" ht="30" customHeight="1" x14ac:dyDescent="0.45">
      <c r="A89" s="26">
        <v>63</v>
      </c>
      <c r="B89" s="18" t="s">
        <v>51</v>
      </c>
      <c r="C89" s="17" t="s">
        <v>25</v>
      </c>
      <c r="D89" s="19">
        <f>IF(C89="NO",1,0)</f>
        <v>0</v>
      </c>
      <c r="E89" s="93"/>
    </row>
    <row r="90" spans="1:5" ht="30" customHeight="1" x14ac:dyDescent="0.45">
      <c r="A90" s="95">
        <v>64</v>
      </c>
      <c r="B90" s="20" t="s">
        <v>52</v>
      </c>
      <c r="C90" s="9" t="s">
        <v>25</v>
      </c>
      <c r="D90" s="12">
        <f t="shared" ref="D90:D92" si="0">IF(C90="NO",1,0)</f>
        <v>0</v>
      </c>
      <c r="E90" s="90"/>
    </row>
    <row r="91" spans="1:5" ht="30" customHeight="1" x14ac:dyDescent="0.45">
      <c r="A91" s="95">
        <v>65</v>
      </c>
      <c r="B91" s="20" t="s">
        <v>53</v>
      </c>
      <c r="C91" s="9" t="s">
        <v>25</v>
      </c>
      <c r="D91" s="12">
        <f t="shared" si="0"/>
        <v>0</v>
      </c>
      <c r="E91" s="90"/>
    </row>
    <row r="92" spans="1:5" ht="30" customHeight="1" thickBot="1" x14ac:dyDescent="0.5">
      <c r="A92" s="96">
        <v>66</v>
      </c>
      <c r="B92" s="27" t="s">
        <v>54</v>
      </c>
      <c r="C92" s="10" t="s">
        <v>25</v>
      </c>
      <c r="D92" s="15">
        <f t="shared" si="0"/>
        <v>0</v>
      </c>
      <c r="E92" s="97"/>
    </row>
    <row r="93" spans="1:5" ht="25.05" customHeight="1" thickBot="1" x14ac:dyDescent="0.5">
      <c r="A93" s="177" t="s">
        <v>22</v>
      </c>
      <c r="B93" s="177"/>
      <c r="C93" s="177"/>
      <c r="D93" s="28">
        <f>SUM(D89:D92)*100/4</f>
        <v>0</v>
      </c>
      <c r="E93" s="94"/>
    </row>
  </sheetData>
  <sheetProtection algorithmName="SHA-512" hashValue="rTRyXrh1zOvC4goExzVREmMSc6inacW/z1jBIShj56O+BFcc1Ih4AGtz+FSWzBy489P2f/J6w19weaWEE4J/HA==" saltValue="ewuGGn49wZZoIPDE3Nvw5g==" spinCount="100000" sheet="1" objects="1" scenarios="1" selectLockedCells="1"/>
  <mergeCells count="71">
    <mergeCell ref="A58:E58"/>
    <mergeCell ref="A74:E74"/>
    <mergeCell ref="A86:E86"/>
    <mergeCell ref="A59:E59"/>
    <mergeCell ref="A71:C71"/>
    <mergeCell ref="B62:E62"/>
    <mergeCell ref="B64:E64"/>
    <mergeCell ref="B66:E66"/>
    <mergeCell ref="B68:E68"/>
    <mergeCell ref="B70:E70"/>
    <mergeCell ref="A61:A62"/>
    <mergeCell ref="A63:A64"/>
    <mergeCell ref="A65:A66"/>
    <mergeCell ref="A67:A68"/>
    <mergeCell ref="A69:A70"/>
    <mergeCell ref="A75:E75"/>
    <mergeCell ref="A46:E46"/>
    <mergeCell ref="A4:E4"/>
    <mergeCell ref="A2:E2"/>
    <mergeCell ref="A32:E32"/>
    <mergeCell ref="A29:C29"/>
    <mergeCell ref="A5:E5"/>
    <mergeCell ref="A7:A8"/>
    <mergeCell ref="B8:E8"/>
    <mergeCell ref="A9:A10"/>
    <mergeCell ref="B10:E10"/>
    <mergeCell ref="A11:A12"/>
    <mergeCell ref="B12:E12"/>
    <mergeCell ref="A13:A14"/>
    <mergeCell ref="B14:E14"/>
    <mergeCell ref="A15:A16"/>
    <mergeCell ref="B16:E16"/>
    <mergeCell ref="A27:A28"/>
    <mergeCell ref="B28:E28"/>
    <mergeCell ref="B18:E18"/>
    <mergeCell ref="A19:A20"/>
    <mergeCell ref="B20:E20"/>
    <mergeCell ref="A21:A22"/>
    <mergeCell ref="B22:E22"/>
    <mergeCell ref="A17:A18"/>
    <mergeCell ref="A23:A24"/>
    <mergeCell ref="B24:E24"/>
    <mergeCell ref="A25:A26"/>
    <mergeCell ref="B26:E26"/>
    <mergeCell ref="A33:E33"/>
    <mergeCell ref="A43:C43"/>
    <mergeCell ref="A35:A36"/>
    <mergeCell ref="B36:E36"/>
    <mergeCell ref="A37:A38"/>
    <mergeCell ref="B38:E38"/>
    <mergeCell ref="A39:A40"/>
    <mergeCell ref="B40:E40"/>
    <mergeCell ref="A41:A42"/>
    <mergeCell ref="B42:E42"/>
    <mergeCell ref="A55:C55"/>
    <mergeCell ref="A47:E47"/>
    <mergeCell ref="A49:A50"/>
    <mergeCell ref="B50:E50"/>
    <mergeCell ref="A51:A52"/>
    <mergeCell ref="A53:A54"/>
    <mergeCell ref="B52:E52"/>
    <mergeCell ref="B54:E54"/>
    <mergeCell ref="A87:E87"/>
    <mergeCell ref="A93:C93"/>
    <mergeCell ref="A79:A80"/>
    <mergeCell ref="A81:A82"/>
    <mergeCell ref="B78:E78"/>
    <mergeCell ref="B80:E80"/>
    <mergeCell ref="B82:E82"/>
    <mergeCell ref="A83:C83"/>
    <mergeCell ref="A77:A78"/>
  </mergeCells>
  <dataValidations count="1">
    <dataValidation type="list" allowBlank="1" showInputMessage="1" showErrorMessage="1" sqref="C7 C9 C11 C13 C15 C17 C19 C21 C23 C25 C27 C35 C37 C39 C41 C49 C51 C53 C61 C63 C65 C67 C69 C77 C79 C81 C89:C92" xr:uid="{C5E6A34A-CE85-4C23-A0A3-BBB42954D4AF}">
      <formula1>SN</formula1>
    </dataValidation>
  </dataValidations>
  <pageMargins left="0.7" right="0.7" top="0.75" bottom="0.75" header="0.3" footer="0.3"/>
  <pageSetup paperSize="9" scale="71" orientation="portrait" r:id="rId1"/>
  <rowBreaks count="3" manualBreakCount="3">
    <brk id="30" max="16383" man="1"/>
    <brk id="56"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6"/>
  <sheetViews>
    <sheetView zoomScaleNormal="100" workbookViewId="0">
      <selection activeCell="B12" sqref="B12:C13"/>
    </sheetView>
  </sheetViews>
  <sheetFormatPr defaultColWidth="9.1328125" defaultRowHeight="14.25" x14ac:dyDescent="0.45"/>
  <cols>
    <col min="1" max="1" width="33.1328125" style="1" customWidth="1"/>
    <col min="2" max="3" width="19.6640625" style="1" customWidth="1"/>
    <col min="4" max="9" width="5.6640625" style="1" customWidth="1"/>
    <col min="10" max="16384" width="9.1328125" style="1"/>
  </cols>
  <sheetData>
    <row r="2" spans="1:9" x14ac:dyDescent="0.45">
      <c r="A2" s="186" t="s">
        <v>108</v>
      </c>
      <c r="B2" s="186"/>
      <c r="C2" s="186"/>
      <c r="D2" s="186"/>
      <c r="E2" s="186"/>
      <c r="F2" s="186"/>
      <c r="G2" s="186"/>
      <c r="H2" s="186"/>
      <c r="I2" s="186"/>
    </row>
    <row r="3" spans="1:9" ht="14.65" thickBot="1" x14ac:dyDescent="0.5"/>
    <row r="4" spans="1:9" x14ac:dyDescent="0.45">
      <c r="A4" s="226" t="s">
        <v>12</v>
      </c>
      <c r="B4" s="227"/>
      <c r="C4" s="227"/>
      <c r="D4" s="227"/>
      <c r="E4" s="227"/>
      <c r="F4" s="227"/>
      <c r="G4" s="227"/>
      <c r="H4" s="227"/>
      <c r="I4" s="228"/>
    </row>
    <row r="5" spans="1:9" x14ac:dyDescent="0.45">
      <c r="A5" s="221" t="s">
        <v>13</v>
      </c>
      <c r="B5" s="216" t="s">
        <v>91</v>
      </c>
      <c r="C5" s="201" t="s">
        <v>205</v>
      </c>
      <c r="D5" s="217" t="s">
        <v>206</v>
      </c>
      <c r="E5" s="217"/>
      <c r="F5" s="218" t="s">
        <v>92</v>
      </c>
      <c r="G5" s="218"/>
      <c r="H5" s="219" t="s">
        <v>93</v>
      </c>
      <c r="I5" s="230"/>
    </row>
    <row r="6" spans="1:9" ht="14.65" thickBot="1" x14ac:dyDescent="0.5">
      <c r="A6" s="229"/>
      <c r="B6" s="201"/>
      <c r="C6" s="202"/>
      <c r="D6" s="31" t="s">
        <v>94</v>
      </c>
      <c r="E6" s="31" t="s">
        <v>95</v>
      </c>
      <c r="F6" s="98" t="s">
        <v>94</v>
      </c>
      <c r="G6" s="98" t="s">
        <v>95</v>
      </c>
      <c r="H6" s="99" t="s">
        <v>94</v>
      </c>
      <c r="I6" s="100" t="s">
        <v>95</v>
      </c>
    </row>
    <row r="7" spans="1:9" ht="30" customHeight="1" thickBot="1" x14ac:dyDescent="0.5">
      <c r="A7" s="34" t="s">
        <v>12</v>
      </c>
      <c r="B7" s="35" t="e">
        <f>'A Eventi sentinella'!C89</f>
        <v>#DIV/0!</v>
      </c>
      <c r="C7" s="36"/>
      <c r="D7" s="37">
        <v>0</v>
      </c>
      <c r="E7" s="37">
        <v>10</v>
      </c>
      <c r="F7" s="38">
        <v>11</v>
      </c>
      <c r="G7" s="38">
        <v>20</v>
      </c>
      <c r="H7" s="39">
        <v>21</v>
      </c>
      <c r="I7" s="40">
        <v>40</v>
      </c>
    </row>
    <row r="8" spans="1:9" ht="14.65" thickBot="1" x14ac:dyDescent="0.5">
      <c r="A8" s="32" t="s">
        <v>211</v>
      </c>
      <c r="B8" s="33" t="e">
        <f>IF(B7&lt;=10,0,IF(B7&lt;=20,6,16))</f>
        <v>#DIV/0!</v>
      </c>
      <c r="C8" s="33" t="e">
        <f>IF(B8=0,"NON RILEVANTE",IF(B8=6,"MEDIO","ALTO"))</f>
        <v>#DIV/0!</v>
      </c>
      <c r="D8" s="237">
        <v>0</v>
      </c>
      <c r="E8" s="237"/>
      <c r="F8" s="237">
        <v>6</v>
      </c>
      <c r="G8" s="237"/>
      <c r="H8" s="237">
        <v>16</v>
      </c>
      <c r="I8" s="238"/>
    </row>
    <row r="9" spans="1:9" x14ac:dyDescent="0.45">
      <c r="A9" s="235"/>
      <c r="B9" s="235"/>
      <c r="C9" s="235"/>
      <c r="D9" s="235"/>
      <c r="E9" s="235"/>
      <c r="F9" s="235"/>
      <c r="G9" s="235"/>
      <c r="H9" s="235"/>
      <c r="I9" s="235"/>
    </row>
    <row r="10" spans="1:9" ht="14.65" thickBot="1" x14ac:dyDescent="0.5">
      <c r="A10" s="225"/>
      <c r="B10" s="225"/>
      <c r="C10" s="225"/>
      <c r="D10" s="225"/>
      <c r="E10" s="225"/>
      <c r="F10" s="225"/>
      <c r="G10" s="225"/>
      <c r="H10" s="225"/>
      <c r="I10" s="225"/>
    </row>
    <row r="11" spans="1:9" x14ac:dyDescent="0.45">
      <c r="A11" s="226" t="s">
        <v>103</v>
      </c>
      <c r="B11" s="227"/>
      <c r="C11" s="227"/>
      <c r="D11" s="227"/>
      <c r="E11" s="227"/>
      <c r="F11" s="227"/>
      <c r="G11" s="227"/>
      <c r="H11" s="227"/>
      <c r="I11" s="228"/>
    </row>
    <row r="12" spans="1:9" x14ac:dyDescent="0.45">
      <c r="A12" s="221" t="s">
        <v>13</v>
      </c>
      <c r="B12" s="216" t="s">
        <v>91</v>
      </c>
      <c r="C12" s="201" t="s">
        <v>205</v>
      </c>
      <c r="D12" s="217" t="s">
        <v>206</v>
      </c>
      <c r="E12" s="217"/>
      <c r="F12" s="218" t="s">
        <v>92</v>
      </c>
      <c r="G12" s="218"/>
      <c r="H12" s="219" t="s">
        <v>93</v>
      </c>
      <c r="I12" s="230"/>
    </row>
    <row r="13" spans="1:9" ht="14.65" thickBot="1" x14ac:dyDescent="0.5">
      <c r="A13" s="222"/>
      <c r="B13" s="223"/>
      <c r="C13" s="224"/>
      <c r="D13" s="41" t="s">
        <v>94</v>
      </c>
      <c r="E13" s="41" t="s">
        <v>95</v>
      </c>
      <c r="F13" s="42" t="s">
        <v>94</v>
      </c>
      <c r="G13" s="42" t="s">
        <v>95</v>
      </c>
      <c r="H13" s="43" t="s">
        <v>94</v>
      </c>
      <c r="I13" s="44" t="s">
        <v>95</v>
      </c>
    </row>
    <row r="14" spans="1:9" ht="28.5" x14ac:dyDescent="0.45">
      <c r="A14" s="45" t="s">
        <v>104</v>
      </c>
      <c r="B14" s="46">
        <f>+'B Contenuto Lavoro'!D32</f>
        <v>0</v>
      </c>
      <c r="C14" s="47" t="str">
        <f>IF(B14&lt;=E14,"NON RILEVANTE",IF(B14&lt;=G14,"MEDIO","ALTO"))</f>
        <v>NON RILEVANTE</v>
      </c>
      <c r="D14" s="48">
        <v>0</v>
      </c>
      <c r="E14" s="48">
        <v>22</v>
      </c>
      <c r="F14" s="49">
        <v>23</v>
      </c>
      <c r="G14" s="49">
        <v>45</v>
      </c>
      <c r="H14" s="50">
        <v>46</v>
      </c>
      <c r="I14" s="51">
        <v>100</v>
      </c>
    </row>
    <row r="15" spans="1:9" ht="30" customHeight="1" x14ac:dyDescent="0.45">
      <c r="A15" s="52" t="s">
        <v>105</v>
      </c>
      <c r="B15" s="29">
        <f>+'B Contenuto Lavoro'!D50</f>
        <v>0</v>
      </c>
      <c r="C15" s="30" t="str">
        <f>IF(B15&lt;=E15,"NON RILEVANTE",IF(B15&lt;=G15,"MEDIO","ALTO"))</f>
        <v>NON RILEVANTE</v>
      </c>
      <c r="D15" s="3">
        <v>0</v>
      </c>
      <c r="E15" s="3">
        <v>49</v>
      </c>
      <c r="F15" s="4">
        <v>50</v>
      </c>
      <c r="G15" s="4">
        <v>82</v>
      </c>
      <c r="H15" s="102">
        <v>83</v>
      </c>
      <c r="I15" s="103">
        <v>100</v>
      </c>
    </row>
    <row r="16" spans="1:9" x14ac:dyDescent="0.45">
      <c r="A16" s="52" t="s">
        <v>106</v>
      </c>
      <c r="B16" s="29">
        <f>+'B Contenuto Lavoro'!D74</f>
        <v>0</v>
      </c>
      <c r="C16" s="30" t="str">
        <f>IF(B16&lt;=E16,"NON RILEVANTE",IF(B16&lt;=G16,"MEDIO","ALTO"))</f>
        <v>NON RILEVANTE</v>
      </c>
      <c r="D16" s="3">
        <v>0</v>
      </c>
      <c r="E16" s="3">
        <v>32</v>
      </c>
      <c r="F16" s="4">
        <v>33</v>
      </c>
      <c r="G16" s="4">
        <v>55</v>
      </c>
      <c r="H16" s="102">
        <v>56</v>
      </c>
      <c r="I16" s="103">
        <v>100</v>
      </c>
    </row>
    <row r="17" spans="1:9" ht="14.65" thickBot="1" x14ac:dyDescent="0.5">
      <c r="A17" s="53" t="s">
        <v>107</v>
      </c>
      <c r="B17" s="54">
        <f>+'B Contenuto Lavoro'!D96</f>
        <v>0</v>
      </c>
      <c r="C17" s="55" t="str">
        <f>IF(B17&lt;=E17,"NON RILEVANTE",IF(B17&lt;=G17,"MEDIO","ALTO"))</f>
        <v>NON RILEVANTE</v>
      </c>
      <c r="D17" s="56">
        <v>0</v>
      </c>
      <c r="E17" s="56">
        <v>37</v>
      </c>
      <c r="F17" s="57">
        <v>38</v>
      </c>
      <c r="G17" s="57">
        <v>74</v>
      </c>
      <c r="H17" s="58">
        <v>75</v>
      </c>
      <c r="I17" s="59">
        <v>100</v>
      </c>
    </row>
    <row r="18" spans="1:9" ht="10.050000000000001" customHeight="1" x14ac:dyDescent="0.45">
      <c r="A18" s="60"/>
      <c r="B18" s="61"/>
      <c r="C18" s="61"/>
      <c r="D18" s="61"/>
      <c r="E18" s="61"/>
      <c r="F18" s="61"/>
      <c r="G18" s="61"/>
      <c r="H18" s="61"/>
      <c r="I18" s="62"/>
    </row>
    <row r="19" spans="1:9" x14ac:dyDescent="0.45">
      <c r="A19" s="221"/>
      <c r="B19" s="216" t="s">
        <v>208</v>
      </c>
      <c r="C19" s="201" t="s">
        <v>205</v>
      </c>
      <c r="D19" s="217" t="s">
        <v>206</v>
      </c>
      <c r="E19" s="217"/>
      <c r="F19" s="218" t="s">
        <v>92</v>
      </c>
      <c r="G19" s="218"/>
      <c r="H19" s="219" t="s">
        <v>93</v>
      </c>
      <c r="I19" s="230"/>
    </row>
    <row r="20" spans="1:9" ht="14.65" thickBot="1" x14ac:dyDescent="0.5">
      <c r="A20" s="222"/>
      <c r="B20" s="223"/>
      <c r="C20" s="224"/>
      <c r="D20" s="41" t="s">
        <v>94</v>
      </c>
      <c r="E20" s="41" t="s">
        <v>95</v>
      </c>
      <c r="F20" s="42" t="s">
        <v>94</v>
      </c>
      <c r="G20" s="42" t="s">
        <v>95</v>
      </c>
      <c r="H20" s="43" t="s">
        <v>94</v>
      </c>
      <c r="I20" s="44" t="s">
        <v>95</v>
      </c>
    </row>
    <row r="21" spans="1:9" ht="14.65" thickBot="1" x14ac:dyDescent="0.5">
      <c r="A21" s="63" t="s">
        <v>209</v>
      </c>
      <c r="B21" s="64">
        <f>AVERAGE(B14:B17)</f>
        <v>0</v>
      </c>
      <c r="C21" s="65" t="str">
        <f>IF(B21&lt;=E21,"NON RILEVANTE",IF(B21&lt;=G21,"MEDIO","ALTO"))</f>
        <v>NON RILEVANTE</v>
      </c>
      <c r="D21" s="37">
        <v>0</v>
      </c>
      <c r="E21" s="37">
        <v>23</v>
      </c>
      <c r="F21" s="38">
        <v>24</v>
      </c>
      <c r="G21" s="38">
        <v>43</v>
      </c>
      <c r="H21" s="39">
        <v>44</v>
      </c>
      <c r="I21" s="40">
        <v>100</v>
      </c>
    </row>
    <row r="22" spans="1:9" x14ac:dyDescent="0.45">
      <c r="A22" s="101"/>
      <c r="B22" s="101"/>
      <c r="C22" s="101"/>
      <c r="D22" s="101"/>
      <c r="E22" s="101"/>
      <c r="F22" s="101"/>
      <c r="G22" s="101"/>
      <c r="H22" s="101"/>
      <c r="I22" s="101"/>
    </row>
    <row r="23" spans="1:9" ht="14.65" thickBot="1" x14ac:dyDescent="0.5">
      <c r="A23" s="225"/>
      <c r="B23" s="225"/>
      <c r="C23" s="225"/>
      <c r="D23" s="225"/>
      <c r="E23" s="225"/>
      <c r="F23" s="225"/>
      <c r="G23" s="225"/>
      <c r="H23" s="225"/>
      <c r="I23" s="225"/>
    </row>
    <row r="24" spans="1:9" x14ac:dyDescent="0.45">
      <c r="A24" s="226" t="s">
        <v>102</v>
      </c>
      <c r="B24" s="227"/>
      <c r="C24" s="227"/>
      <c r="D24" s="227"/>
      <c r="E24" s="227"/>
      <c r="F24" s="227"/>
      <c r="G24" s="227"/>
      <c r="H24" s="227"/>
      <c r="I24" s="228"/>
    </row>
    <row r="25" spans="1:9" x14ac:dyDescent="0.45">
      <c r="A25" s="221" t="s">
        <v>13</v>
      </c>
      <c r="B25" s="216" t="s">
        <v>91</v>
      </c>
      <c r="C25" s="201" t="s">
        <v>205</v>
      </c>
      <c r="D25" s="217" t="s">
        <v>206</v>
      </c>
      <c r="E25" s="217"/>
      <c r="F25" s="218" t="s">
        <v>92</v>
      </c>
      <c r="G25" s="218"/>
      <c r="H25" s="219" t="s">
        <v>93</v>
      </c>
      <c r="I25" s="230"/>
    </row>
    <row r="26" spans="1:9" ht="14.65" thickBot="1" x14ac:dyDescent="0.5">
      <c r="A26" s="229"/>
      <c r="B26" s="201"/>
      <c r="C26" s="202"/>
      <c r="D26" s="31" t="s">
        <v>94</v>
      </c>
      <c r="E26" s="31" t="s">
        <v>95</v>
      </c>
      <c r="F26" s="98" t="s">
        <v>94</v>
      </c>
      <c r="G26" s="98" t="s">
        <v>95</v>
      </c>
      <c r="H26" s="99" t="s">
        <v>94</v>
      </c>
      <c r="I26" s="100" t="s">
        <v>95</v>
      </c>
    </row>
    <row r="27" spans="1:9" x14ac:dyDescent="0.45">
      <c r="A27" s="45" t="s">
        <v>96</v>
      </c>
      <c r="B27" s="46">
        <f>+'C Contesto Lavoro'!D29</f>
        <v>0</v>
      </c>
      <c r="C27" s="47" t="str">
        <f>IF(B27&lt;=E27,"NON RILEVANTE",IF(B27&lt;=G27,"MEDIO","ALTO"))</f>
        <v>NON RILEVANTE</v>
      </c>
      <c r="D27" s="48">
        <v>0</v>
      </c>
      <c r="E27" s="48">
        <v>44</v>
      </c>
      <c r="F27" s="49">
        <v>45</v>
      </c>
      <c r="G27" s="49">
        <v>72</v>
      </c>
      <c r="H27" s="50">
        <v>73</v>
      </c>
      <c r="I27" s="51">
        <v>100</v>
      </c>
    </row>
    <row r="28" spans="1:9" x14ac:dyDescent="0.45">
      <c r="A28" s="52" t="s">
        <v>97</v>
      </c>
      <c r="B28" s="29">
        <f>+'C Contesto Lavoro'!D43</f>
        <v>0</v>
      </c>
      <c r="C28" s="30" t="str">
        <f t="shared" ref="C28:C32" si="0">IF(B28&lt;=E28,"NON RILEVANTE",IF(B28&lt;=G28,"MEDIO","ALTO"))</f>
        <v>NON RILEVANTE</v>
      </c>
      <c r="D28" s="3">
        <v>0</v>
      </c>
      <c r="E28" s="3">
        <v>49</v>
      </c>
      <c r="F28" s="4">
        <v>50</v>
      </c>
      <c r="G28" s="4">
        <v>74</v>
      </c>
      <c r="H28" s="102">
        <v>75</v>
      </c>
      <c r="I28" s="103">
        <v>100</v>
      </c>
    </row>
    <row r="29" spans="1:9" x14ac:dyDescent="0.45">
      <c r="A29" s="52" t="s">
        <v>98</v>
      </c>
      <c r="B29" s="29">
        <f>+'C Contesto Lavoro'!D55</f>
        <v>0</v>
      </c>
      <c r="C29" s="30" t="str">
        <f t="shared" si="0"/>
        <v>NON RILEVANTE</v>
      </c>
      <c r="D29" s="3">
        <v>0</v>
      </c>
      <c r="E29" s="3">
        <v>66</v>
      </c>
      <c r="F29" s="4">
        <v>67</v>
      </c>
      <c r="G29" s="4">
        <v>99</v>
      </c>
      <c r="H29" s="209">
        <v>100</v>
      </c>
      <c r="I29" s="210"/>
    </row>
    <row r="30" spans="1:9" ht="28.5" x14ac:dyDescent="0.45">
      <c r="A30" s="52" t="s">
        <v>99</v>
      </c>
      <c r="B30" s="29">
        <f>+'C Contesto Lavoro'!D71</f>
        <v>0</v>
      </c>
      <c r="C30" s="30" t="str">
        <f t="shared" si="0"/>
        <v>NON RILEVANTE</v>
      </c>
      <c r="D30" s="3">
        <v>0</v>
      </c>
      <c r="E30" s="3">
        <v>59</v>
      </c>
      <c r="F30" s="4">
        <v>60</v>
      </c>
      <c r="G30" s="4">
        <v>79</v>
      </c>
      <c r="H30" s="102">
        <v>80</v>
      </c>
      <c r="I30" s="103">
        <v>100</v>
      </c>
    </row>
    <row r="31" spans="1:9" x14ac:dyDescent="0.45">
      <c r="A31" s="52" t="s">
        <v>100</v>
      </c>
      <c r="B31" s="29">
        <f>+'C Contesto Lavoro'!D83</f>
        <v>0</v>
      </c>
      <c r="C31" s="30" t="str">
        <f t="shared" si="0"/>
        <v>NON RILEVANTE</v>
      </c>
      <c r="D31" s="3">
        <v>0</v>
      </c>
      <c r="E31" s="3">
        <v>66</v>
      </c>
      <c r="F31" s="4">
        <v>67</v>
      </c>
      <c r="G31" s="4">
        <v>99</v>
      </c>
      <c r="H31" s="209">
        <v>100</v>
      </c>
      <c r="I31" s="210"/>
    </row>
    <row r="32" spans="1:9" ht="34.25" customHeight="1" thickBot="1" x14ac:dyDescent="0.5">
      <c r="A32" s="53" t="s">
        <v>101</v>
      </c>
      <c r="B32" s="66">
        <f>IF('C Contesto Lavoro'!D93=0,-4,0)</f>
        <v>-4</v>
      </c>
      <c r="C32" s="55" t="str">
        <f t="shared" si="0"/>
        <v>NON RILEVANTE</v>
      </c>
      <c r="D32" s="231" t="s">
        <v>207</v>
      </c>
      <c r="E32" s="232"/>
      <c r="F32" s="232"/>
      <c r="G32" s="232"/>
      <c r="H32" s="232"/>
      <c r="I32" s="233"/>
    </row>
    <row r="33" spans="1:9" ht="10.050000000000001" customHeight="1" x14ac:dyDescent="0.45">
      <c r="A33" s="234"/>
      <c r="B33" s="235"/>
      <c r="C33" s="235"/>
      <c r="D33" s="235"/>
      <c r="E33" s="235"/>
      <c r="F33" s="235"/>
      <c r="G33" s="235"/>
      <c r="H33" s="235"/>
      <c r="I33" s="236"/>
    </row>
    <row r="34" spans="1:9" x14ac:dyDescent="0.45">
      <c r="A34" s="221"/>
      <c r="B34" s="216" t="s">
        <v>208</v>
      </c>
      <c r="C34" s="201" t="s">
        <v>205</v>
      </c>
      <c r="D34" s="217" t="s">
        <v>206</v>
      </c>
      <c r="E34" s="217"/>
      <c r="F34" s="218" t="s">
        <v>92</v>
      </c>
      <c r="G34" s="218"/>
      <c r="H34" s="219" t="s">
        <v>93</v>
      </c>
      <c r="I34" s="230"/>
    </row>
    <row r="35" spans="1:9" ht="14.65" thickBot="1" x14ac:dyDescent="0.5">
      <c r="A35" s="222"/>
      <c r="B35" s="223"/>
      <c r="C35" s="224"/>
      <c r="D35" s="41" t="s">
        <v>94</v>
      </c>
      <c r="E35" s="41" t="s">
        <v>95</v>
      </c>
      <c r="F35" s="42" t="s">
        <v>94</v>
      </c>
      <c r="G35" s="42" t="s">
        <v>95</v>
      </c>
      <c r="H35" s="43" t="s">
        <v>94</v>
      </c>
      <c r="I35" s="44" t="s">
        <v>95</v>
      </c>
    </row>
    <row r="36" spans="1:9" ht="14.65" thickBot="1" x14ac:dyDescent="0.5">
      <c r="A36" s="32" t="s">
        <v>210</v>
      </c>
      <c r="B36" s="67">
        <f>AVERAGE(B27:B31)-B32</f>
        <v>4</v>
      </c>
      <c r="C36" s="33" t="str">
        <f>IF(B36&lt;=E36,"NON RILEVANTE",IF(B36&lt;=G36,"MEDIO","ALTO"))</f>
        <v>NON RILEVANTE</v>
      </c>
      <c r="D36" s="68">
        <v>0</v>
      </c>
      <c r="E36" s="68">
        <v>37</v>
      </c>
      <c r="F36" s="69">
        <v>38</v>
      </c>
      <c r="G36" s="69">
        <v>53</v>
      </c>
      <c r="H36" s="70">
        <v>54</v>
      </c>
      <c r="I36" s="71">
        <v>100</v>
      </c>
    </row>
    <row r="37" spans="1:9" x14ac:dyDescent="0.45">
      <c r="A37" s="101"/>
      <c r="B37" s="101"/>
      <c r="C37" s="101"/>
      <c r="D37" s="101"/>
      <c r="E37" s="101"/>
      <c r="F37" s="101"/>
      <c r="G37" s="101"/>
      <c r="H37" s="101"/>
      <c r="I37" s="101"/>
    </row>
    <row r="38" spans="1:9" ht="14.65" thickBot="1" x14ac:dyDescent="0.5"/>
    <row r="39" spans="1:9" ht="26.45" customHeight="1" thickTop="1" x14ac:dyDescent="0.45">
      <c r="A39" s="211" t="s">
        <v>212</v>
      </c>
      <c r="B39" s="212"/>
      <c r="C39" s="212"/>
      <c r="D39" s="212"/>
      <c r="E39" s="212"/>
      <c r="F39" s="212"/>
      <c r="G39" s="212"/>
      <c r="H39" s="212"/>
      <c r="I39" s="213"/>
    </row>
    <row r="40" spans="1:9" x14ac:dyDescent="0.45">
      <c r="A40" s="214" t="s">
        <v>13</v>
      </c>
      <c r="B40" s="216" t="s">
        <v>213</v>
      </c>
      <c r="C40" s="201" t="s">
        <v>205</v>
      </c>
      <c r="D40" s="217" t="s">
        <v>206</v>
      </c>
      <c r="E40" s="217"/>
      <c r="F40" s="218" t="s">
        <v>92</v>
      </c>
      <c r="G40" s="218"/>
      <c r="H40" s="219" t="s">
        <v>93</v>
      </c>
      <c r="I40" s="220"/>
    </row>
    <row r="41" spans="1:9" ht="14.65" thickBot="1" x14ac:dyDescent="0.5">
      <c r="A41" s="215"/>
      <c r="B41" s="201"/>
      <c r="C41" s="202"/>
      <c r="D41" s="31" t="s">
        <v>94</v>
      </c>
      <c r="E41" s="31" t="s">
        <v>95</v>
      </c>
      <c r="F41" s="98" t="s">
        <v>94</v>
      </c>
      <c r="G41" s="98" t="s">
        <v>95</v>
      </c>
      <c r="H41" s="99" t="s">
        <v>94</v>
      </c>
      <c r="I41" s="104" t="s">
        <v>95</v>
      </c>
    </row>
    <row r="42" spans="1:9" x14ac:dyDescent="0.45">
      <c r="A42" s="79" t="s">
        <v>211</v>
      </c>
      <c r="B42" s="46" t="e">
        <f>B8</f>
        <v>#DIV/0!</v>
      </c>
      <c r="C42" s="47" t="e">
        <f t="shared" ref="C42:C45" si="1">IF(B42&lt;=E42,"NON RILEVANTE",IF(B42&lt;=G42,"MEDIO","ALTO"))</f>
        <v>#DIV/0!</v>
      </c>
      <c r="D42" s="203">
        <v>0</v>
      </c>
      <c r="E42" s="204"/>
      <c r="F42" s="205">
        <v>6</v>
      </c>
      <c r="G42" s="206"/>
      <c r="H42" s="207">
        <v>16</v>
      </c>
      <c r="I42" s="208"/>
    </row>
    <row r="43" spans="1:9" x14ac:dyDescent="0.45">
      <c r="A43" s="6" t="s">
        <v>209</v>
      </c>
      <c r="B43" s="29">
        <f>B21</f>
        <v>0</v>
      </c>
      <c r="C43" s="30" t="str">
        <f t="shared" si="1"/>
        <v>NON RILEVANTE</v>
      </c>
      <c r="D43" s="3">
        <v>0</v>
      </c>
      <c r="E43" s="3">
        <v>23</v>
      </c>
      <c r="F43" s="4">
        <v>24</v>
      </c>
      <c r="G43" s="4">
        <v>43</v>
      </c>
      <c r="H43" s="102">
        <v>44</v>
      </c>
      <c r="I43" s="5">
        <v>100</v>
      </c>
    </row>
    <row r="44" spans="1:9" ht="14.65" thickBot="1" x14ac:dyDescent="0.5">
      <c r="A44" s="80" t="s">
        <v>210</v>
      </c>
      <c r="B44" s="54">
        <f>B36</f>
        <v>4</v>
      </c>
      <c r="C44" s="55" t="str">
        <f t="shared" si="1"/>
        <v>NON RILEVANTE</v>
      </c>
      <c r="D44" s="56">
        <v>0</v>
      </c>
      <c r="E44" s="56">
        <v>37</v>
      </c>
      <c r="F44" s="57">
        <v>38</v>
      </c>
      <c r="G44" s="57">
        <v>53</v>
      </c>
      <c r="H44" s="58">
        <v>54</v>
      </c>
      <c r="I44" s="81">
        <v>100</v>
      </c>
    </row>
    <row r="45" spans="1:9" ht="18.399999999999999" thickBot="1" x14ac:dyDescent="0.5">
      <c r="A45" s="72" t="s">
        <v>27</v>
      </c>
      <c r="B45" s="73" t="e">
        <f>SUM(B42:B44)</f>
        <v>#DIV/0!</v>
      </c>
      <c r="C45" s="74" t="e">
        <f t="shared" si="1"/>
        <v>#DIV/0!</v>
      </c>
      <c r="D45" s="75">
        <v>0</v>
      </c>
      <c r="E45" s="75">
        <v>58</v>
      </c>
      <c r="F45" s="76">
        <v>59</v>
      </c>
      <c r="G45" s="76">
        <v>90</v>
      </c>
      <c r="H45" s="77">
        <v>91</v>
      </c>
      <c r="I45" s="78">
        <v>216</v>
      </c>
    </row>
    <row r="46" spans="1:9" s="2" customFormat="1" ht="14.65" thickTop="1" x14ac:dyDescent="0.45">
      <c r="A46" s="1"/>
      <c r="B46" s="1"/>
      <c r="C46" s="1"/>
      <c r="D46" s="1"/>
      <c r="E46" s="1"/>
      <c r="F46" s="1"/>
      <c r="G46" s="1"/>
      <c r="H46" s="1"/>
      <c r="I46" s="1"/>
    </row>
  </sheetData>
  <sheetProtection algorithmName="SHA-512" hashValue="CK55hqbU1UNoj4iKcyWbWUEF4LQ1Eap5rLzysQAUcbR59gwzdLxncfZF7exwa3qeCeLNzSK60bAqamDDipQOXQ==" saltValue="tVTjecjrjIAX/r8bJSJ+wQ==" spinCount="100000" sheet="1" objects="1" scenarios="1" selectLockedCells="1" selectUnlockedCells="1"/>
  <mergeCells count="54">
    <mergeCell ref="A2:I2"/>
    <mergeCell ref="A4:I4"/>
    <mergeCell ref="D5:E5"/>
    <mergeCell ref="F5:G5"/>
    <mergeCell ref="H5:I5"/>
    <mergeCell ref="F19:G19"/>
    <mergeCell ref="H19:I19"/>
    <mergeCell ref="A10:I10"/>
    <mergeCell ref="A5:A6"/>
    <mergeCell ref="B5:B6"/>
    <mergeCell ref="C5:C6"/>
    <mergeCell ref="D8:E8"/>
    <mergeCell ref="F8:G8"/>
    <mergeCell ref="H8:I8"/>
    <mergeCell ref="A11:I11"/>
    <mergeCell ref="A12:A13"/>
    <mergeCell ref="B12:B13"/>
    <mergeCell ref="D12:E12"/>
    <mergeCell ref="F12:G12"/>
    <mergeCell ref="H12:I12"/>
    <mergeCell ref="A9:I9"/>
    <mergeCell ref="C12:C13"/>
    <mergeCell ref="A19:A20"/>
    <mergeCell ref="B19:B20"/>
    <mergeCell ref="C19:C20"/>
    <mergeCell ref="D19:E19"/>
    <mergeCell ref="D32:I32"/>
    <mergeCell ref="F34:G34"/>
    <mergeCell ref="H31:I31"/>
    <mergeCell ref="H34:I34"/>
    <mergeCell ref="A33:I33"/>
    <mergeCell ref="A23:I23"/>
    <mergeCell ref="A24:I24"/>
    <mergeCell ref="A25:A26"/>
    <mergeCell ref="B25:B26"/>
    <mergeCell ref="D25:E25"/>
    <mergeCell ref="F25:G25"/>
    <mergeCell ref="H25:I25"/>
    <mergeCell ref="C40:C41"/>
    <mergeCell ref="D42:E42"/>
    <mergeCell ref="F42:G42"/>
    <mergeCell ref="H42:I42"/>
    <mergeCell ref="C25:C26"/>
    <mergeCell ref="H29:I29"/>
    <mergeCell ref="A39:I39"/>
    <mergeCell ref="A40:A41"/>
    <mergeCell ref="B40:B41"/>
    <mergeCell ref="D40:E40"/>
    <mergeCell ref="F40:G40"/>
    <mergeCell ref="H40:I40"/>
    <mergeCell ref="A34:A35"/>
    <mergeCell ref="B34:B35"/>
    <mergeCell ref="C34:C35"/>
    <mergeCell ref="D34:E34"/>
  </mergeCells>
  <conditionalFormatting sqref="C8">
    <cfRule type="containsText" dxfId="17" priority="19" operator="containsText" text="ALTO">
      <formula>NOT(ISERROR(SEARCH("ALTO",C8)))</formula>
    </cfRule>
    <cfRule type="containsText" dxfId="16" priority="20" operator="containsText" text="MEDIO">
      <formula>NOT(ISERROR(SEARCH("MEDIO",C8)))</formula>
    </cfRule>
    <cfRule type="containsText" dxfId="15" priority="21" operator="containsText" text="NON RILEVANTE">
      <formula>NOT(ISERROR(SEARCH("NON RILEVANTE",C8)))</formula>
    </cfRule>
  </conditionalFormatting>
  <conditionalFormatting sqref="C14:C17">
    <cfRule type="containsText" dxfId="14" priority="16" operator="containsText" text="ALTO">
      <formula>NOT(ISERROR(SEARCH("ALTO",C14)))</formula>
    </cfRule>
    <cfRule type="containsText" dxfId="13" priority="17" operator="containsText" text="MEDIO">
      <formula>NOT(ISERROR(SEARCH("MEDIO",C14)))</formula>
    </cfRule>
    <cfRule type="containsText" dxfId="12" priority="18" operator="containsText" text="NON RILEVANTE">
      <formula>NOT(ISERROR(SEARCH("NON RILEVANTE",C14)))</formula>
    </cfRule>
  </conditionalFormatting>
  <conditionalFormatting sqref="C21">
    <cfRule type="containsText" dxfId="11" priority="13" operator="containsText" text="ALTO">
      <formula>NOT(ISERROR(SEARCH("ALTO",C21)))</formula>
    </cfRule>
    <cfRule type="containsText" dxfId="10" priority="14" operator="containsText" text="MEDIO">
      <formula>NOT(ISERROR(SEARCH("MEDIO",C21)))</formula>
    </cfRule>
    <cfRule type="containsText" dxfId="9" priority="15" operator="containsText" text="NON RILEVANTE">
      <formula>NOT(ISERROR(SEARCH("NON RILEVANTE",C21)))</formula>
    </cfRule>
  </conditionalFormatting>
  <conditionalFormatting sqref="C27:C32">
    <cfRule type="containsText" dxfId="8" priority="10" operator="containsText" text="ALTO">
      <formula>NOT(ISERROR(SEARCH("ALTO",C27)))</formula>
    </cfRule>
    <cfRule type="containsText" dxfId="7" priority="11" operator="containsText" text="MEDIO">
      <formula>NOT(ISERROR(SEARCH("MEDIO",C27)))</formula>
    </cfRule>
    <cfRule type="containsText" dxfId="6" priority="12" operator="containsText" text="NON RILEVANTE">
      <formula>NOT(ISERROR(SEARCH("NON RILEVANTE",C27)))</formula>
    </cfRule>
  </conditionalFormatting>
  <conditionalFormatting sqref="C36">
    <cfRule type="containsText" dxfId="5" priority="7" operator="containsText" text="ALTO">
      <formula>NOT(ISERROR(SEARCH("ALTO",C36)))</formula>
    </cfRule>
    <cfRule type="containsText" dxfId="4" priority="8" operator="containsText" text="MEDIO">
      <formula>NOT(ISERROR(SEARCH("MEDIO",C36)))</formula>
    </cfRule>
    <cfRule type="containsText" dxfId="3" priority="9" operator="containsText" text="NON RILEVANTE">
      <formula>NOT(ISERROR(SEARCH("NON RILEVANTE",C36)))</formula>
    </cfRule>
  </conditionalFormatting>
  <conditionalFormatting sqref="C42:C45">
    <cfRule type="containsText" dxfId="2" priority="1" operator="containsText" text="ALTO">
      <formula>NOT(ISERROR(SEARCH("ALTO",C42)))</formula>
    </cfRule>
    <cfRule type="containsText" dxfId="1" priority="2" operator="containsText" text="MEDIO">
      <formula>NOT(ISERROR(SEARCH("MEDIO",C42)))</formula>
    </cfRule>
    <cfRule type="containsText" dxfId="0" priority="3" operator="containsText" text="NON RILEVANTE">
      <formula>NOT(ISERROR(SEARCH("NON RILEVANTE",C42)))</formula>
    </cfRule>
  </conditionalFormatting>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4</vt:i4>
      </vt:variant>
    </vt:vector>
  </HeadingPairs>
  <TitlesOfParts>
    <vt:vector size="10" baseType="lpstr">
      <vt:lpstr>Istruzioni</vt:lpstr>
      <vt:lpstr>Premessa</vt:lpstr>
      <vt:lpstr>A Eventi sentinella</vt:lpstr>
      <vt:lpstr>B Contenuto Lavoro</vt:lpstr>
      <vt:lpstr>C Contesto Lavoro</vt:lpstr>
      <vt:lpstr>Rischio</vt:lpstr>
      <vt:lpstr>Istruzioni!Area_stampa</vt:lpstr>
      <vt:lpstr>Premessa!Area_stampa</vt:lpstr>
      <vt:lpstr>SN</vt:lpstr>
      <vt:lpstr>valutazione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dc:creator>
  <cp:lastModifiedBy>Vito Pietro Signorello</cp:lastModifiedBy>
  <cp:lastPrinted>2020-04-17T13:21:24Z</cp:lastPrinted>
  <dcterms:created xsi:type="dcterms:W3CDTF">2012-01-30T09:23:02Z</dcterms:created>
  <dcterms:modified xsi:type="dcterms:W3CDTF">2025-03-13T09:05:14Z</dcterms:modified>
</cp:coreProperties>
</file>